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" windowWidth="15180" windowHeight="8835" tabRatio="876" activeTab="0"/>
  </bookViews>
  <sheets>
    <sheet name="прил 1 доходы" sheetId="1" r:id="rId1"/>
    <sheet name="прил 2 перечень гл админ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<sst xmlns="http://schemas.openxmlformats.org/spreadsheetml/2006/main" count="696" uniqueCount="275">
  <si>
    <t xml:space="preserve">Администрация Кожевниковского сельского поселения  </t>
  </si>
  <si>
    <t>Наименование показателей</t>
  </si>
  <si>
    <t>Неналоговые доходы</t>
  </si>
  <si>
    <t>Дотации бюджетам поселений на выравнивание уровня бюджетной обеспеченности</t>
  </si>
  <si>
    <t>Приложение 1</t>
  </si>
  <si>
    <t>к решению Совета</t>
  </si>
  <si>
    <t>Приложение 2</t>
  </si>
  <si>
    <t>Приложение 3</t>
  </si>
  <si>
    <t>Приложение 4</t>
  </si>
  <si>
    <t>(тыс.руб.)</t>
  </si>
  <si>
    <t>Приложение 6</t>
  </si>
  <si>
    <t>Приложение 5</t>
  </si>
  <si>
    <t>Код Бюджетной классификации Российской Федерации</t>
  </si>
  <si>
    <t>Наименование</t>
  </si>
  <si>
    <t>код главного администратора</t>
  </si>
  <si>
    <t>код группы, подгруппы, статьи и вида источников</t>
  </si>
  <si>
    <t>Администрация Кожевниковского сельского поселения</t>
  </si>
  <si>
    <t>Уменьшение прочих остатков денежных средств бюджета муниципального образования</t>
  </si>
  <si>
    <t>Приложение 7</t>
  </si>
  <si>
    <t>ИТОГО:</t>
  </si>
  <si>
    <t>Приложение 9</t>
  </si>
  <si>
    <t>Сумма               (тыс. руб.)</t>
  </si>
  <si>
    <t xml:space="preserve">ВСЕГО: </t>
  </si>
  <si>
    <t>903</t>
  </si>
  <si>
    <t>Код администратора доходов</t>
  </si>
  <si>
    <t>Межбюджетные трансферты</t>
  </si>
  <si>
    <t xml:space="preserve">Изменение остатков средств  на счетах по учету средств местного бюджета в течение соответствующего финансового года </t>
  </si>
  <si>
    <t>Код бюджетной классификации</t>
  </si>
  <si>
    <t>Кожевниковского сельского поселения</t>
  </si>
  <si>
    <t xml:space="preserve">Наименование главного администратора доходов местного бюджета - территориального органа федерального органа исполнительной власти  </t>
  </si>
  <si>
    <t>Источники финансирования дефицита</t>
  </si>
  <si>
    <t>№ п/п</t>
  </si>
  <si>
    <t>01 05 02 01 05 0000 510</t>
  </si>
  <si>
    <t>01 05 02 01 05 0000 610</t>
  </si>
  <si>
    <t>Увеличение прочих остатков денежных средств бюджетов муниципальных образований</t>
  </si>
  <si>
    <t>Дотации бюджетам субъектов Российской Федерации и муниципальных образований</t>
  </si>
  <si>
    <t>к решению Совета Кожевниковского</t>
  </si>
  <si>
    <t xml:space="preserve">сельского поселения </t>
  </si>
  <si>
    <t>Налоговые доходы</t>
  </si>
  <si>
    <t>Налог на имущество физических лиц</t>
  </si>
  <si>
    <t>Земельный налог</t>
  </si>
  <si>
    <t>к Решению Совета</t>
  </si>
  <si>
    <t>2.00.00.00.0.00.0.000 0.0.0</t>
  </si>
  <si>
    <t>БЕЗВОЗМЕЗДНЫЕ ПОСТУПЛЕНИЯ</t>
  </si>
  <si>
    <t>2.02.00.00.0.00.0.000 0.0.0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</si>
  <si>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</si>
  <si>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</si>
  <si>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Управление финансов Администрации Кожевниковского района</t>
  </si>
  <si>
    <t>Приложение 8</t>
  </si>
  <si>
    <t>тыс. руб.</t>
  </si>
  <si>
    <t xml:space="preserve">Наименование </t>
  </si>
  <si>
    <t>КВСР</t>
  </si>
  <si>
    <t>КФСР</t>
  </si>
  <si>
    <t>КЦСР</t>
  </si>
  <si>
    <t>КВР</t>
  </si>
  <si>
    <t>ОБЩЕГОСУДАРСТВЕННЫЕ ВОПРОСЫ</t>
  </si>
  <si>
    <t>0100</t>
  </si>
  <si>
    <t>Центральный аппарат</t>
  </si>
  <si>
    <t>0020400000</t>
  </si>
  <si>
    <t>200</t>
  </si>
  <si>
    <t>240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</si>
  <si>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</si>
  <si>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</si>
  <si>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</si>
  <si>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100</t>
  </si>
  <si>
    <t>Расходы на выплаты персоналу государственных (муниципальных) органов</t>
  </si>
  <si>
    <t>120</t>
  </si>
  <si>
    <t>121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</si>
  <si>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</si>
  <si>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</si>
  <si>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</si>
  <si>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</si>
  <si>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администрации(исполнительно-распорядительного органа муниципального образования)</t>
  </si>
  <si>
    <t>0020800000</t>
  </si>
  <si>
    <t>Резервные фонды</t>
  </si>
  <si>
    <t>0111</t>
  </si>
  <si>
    <t>Другие общегосударственные вопросы</t>
  </si>
  <si>
    <t>0113</t>
  </si>
  <si>
    <t>Выполнение других обязательств государства</t>
  </si>
  <si>
    <t>0920300000</t>
  </si>
  <si>
    <t>Уплата иных платежей</t>
  </si>
  <si>
    <t>853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</si>
  <si>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</si>
  <si>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</si>
  <si>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</si>
  <si>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</si>
  <si>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</si>
  <si>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</si>
  <si>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</si>
  <si>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</si>
  <si>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</si>
  <si>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3900300000</t>
  </si>
  <si>
    <t>Благоустройство</t>
  </si>
  <si>
    <t>0503</t>
  </si>
  <si>
    <t>Уличное освещение</t>
  </si>
  <si>
    <t>6000100000</t>
  </si>
  <si>
    <t>Прочие мероприятия по благоустройству поселений</t>
  </si>
  <si>
    <t>6000500000</t>
  </si>
  <si>
    <t>КУЛЬТУРА, КИНЕМАТОГРАФИЯ</t>
  </si>
  <si>
    <t>0800</t>
  </si>
  <si>
    <t>Культура</t>
  </si>
  <si>
    <t>0801</t>
  </si>
  <si>
    <t>5210600000</t>
  </si>
  <si>
    <t>500</t>
  </si>
  <si>
    <t>540</t>
  </si>
  <si>
    <t>СОЦИАЛЬНАЯ ПОЛИТИКА</t>
  </si>
  <si>
    <t>1000</t>
  </si>
  <si>
    <t>Социальное обеспечение населения</t>
  </si>
  <si>
    <t>1003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</si>
  <si>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</si>
  <si>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</si>
  <si>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</si>
  <si>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</si>
  <si>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</si>
  <si>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</si>
  <si>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</si>
  <si>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</si>
  <si>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Итого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</si>
  <si>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</si>
  <si>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</si>
  <si>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</si>
  <si>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</si>
  <si>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</si>
  <si>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</si>
  <si>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налога на имущество организаций и земельного налога</t>
  </si>
  <si>
    <t>851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</si>
  <si>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</si>
  <si>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МП "Развитие транспортной системы в Кожевниковском районе на 2016-2021 годы"</t>
  </si>
  <si>
    <t>7952100000</t>
  </si>
  <si>
    <t>МП "Программа комплексного развития транспортной инфраструктуры Кожевниковского сельского поселения на 2017-2027гг"</t>
  </si>
  <si>
    <t>7953011000</t>
  </si>
  <si>
    <t>Прочая закупка товаров, работ и услуг</t>
  </si>
  <si>
    <t xml:space="preserve">№  от </t>
  </si>
  <si>
    <t>Доходы, получаемые в виде арендной платы за земли после разграничения государственной собственности на землю</t>
  </si>
  <si>
    <t xml:space="preserve">№ от </t>
  </si>
  <si>
    <t>№   от</t>
  </si>
  <si>
    <t xml:space="preserve">№   от 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</si>
  <si>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</si>
  <si>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0020000000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</si>
  <si>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</si>
  <si>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</si>
  <si>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</si>
  <si>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</si>
  <si>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 в Ассоциацию муниципальных образований</t>
  </si>
  <si>
    <t>0920310000</t>
  </si>
  <si>
    <t>Программы муниципальных образований</t>
  </si>
  <si>
    <t>7950000000</t>
  </si>
  <si>
    <t>Целевые программы сельских поселенией</t>
  </si>
  <si>
    <t>7953000000</t>
  </si>
  <si>
    <t>Поддержка жилищного хозяйства</t>
  </si>
  <si>
    <t>3900000000</t>
  </si>
  <si>
    <t>6000000000</t>
  </si>
  <si>
    <t>5210000000</t>
  </si>
  <si>
    <t>НАЦИОНАЛЬНАЯ БЕЗОПАСНОСТЬ И ПРАВООХРАНИТЕЛЬНАЯ ДЕЯТЕЛЬНОСТЬ</t>
  </si>
  <si>
    <t>0309</t>
  </si>
  <si>
    <t>0300</t>
  </si>
  <si>
    <t>Коммунальное хозяйство</t>
  </si>
  <si>
    <t>0502</t>
  </si>
  <si>
    <t>Защита населения и территории от чрезвычайных ситуаций природного и техногенного характера,гражданская оборона</t>
  </si>
  <si>
    <t>2180100000</t>
  </si>
  <si>
    <t>831</t>
  </si>
  <si>
    <t>830</t>
  </si>
  <si>
    <t>2.02.04.99.9.10.0.000 1.5.0</t>
  </si>
  <si>
    <t>2.02.04.00.0.00.0.000 1.5.0</t>
  </si>
  <si>
    <t>2.02.01.00.0.00.0.000 1.5.0</t>
  </si>
  <si>
    <t>2.02.30000.00.0000.150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</si>
  <si>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</si>
  <si>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</si>
  <si>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1100</t>
  </si>
  <si>
    <t>7953072000</t>
  </si>
  <si>
    <t>КБК</t>
  </si>
  <si>
    <t>Наименование доходов</t>
  </si>
  <si>
    <t>10102000010000110</t>
  </si>
  <si>
    <t>из них:</t>
  </si>
  <si>
    <t xml:space="preserve"> согласно п.4 ст.61.1, Закона Томской области от 30.12.2014 года № 197-ОЗ   по единому нормативу (8%)</t>
  </si>
  <si>
    <t>10302000010000110</t>
  </si>
  <si>
    <t>Акцизы</t>
  </si>
  <si>
    <t>10503000010000110</t>
  </si>
  <si>
    <t>Единый сельскохозяйственный налог</t>
  </si>
  <si>
    <t>10601000000000110</t>
  </si>
  <si>
    <t>10606000000000110</t>
  </si>
  <si>
    <t>10701000010000110</t>
  </si>
  <si>
    <t>Налог на добычу полезных ископаемых</t>
  </si>
  <si>
    <t>10900000000000000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</si>
  <si>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</si>
  <si>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собственности, из них:</t>
  </si>
  <si>
    <t>11105020000000120</t>
  </si>
  <si>
    <t>11105030000000120</t>
  </si>
  <si>
    <t>Доходы от сдачи в аренду имущества, находящегося в оперативном управлении органов местного самоуправления  (за исключением имущества бюджетных и автономных учреждений)</t>
  </si>
  <si>
    <t>11109000000000120</t>
  </si>
  <si>
    <t>Прочие доходы от использования имущества и прав, находящихся в государственной и муниципальной собственности, из них:</t>
  </si>
  <si>
    <t xml:space="preserve">плата за наем жилых помещений муниципального жилищного фонда </t>
  </si>
  <si>
    <t>11300000000000000</t>
  </si>
  <si>
    <t>Доходы от оказания платных услуг (работ) и компенсации затрат государства, из них:</t>
  </si>
  <si>
    <t>11302000000000130</t>
  </si>
  <si>
    <t>Доходы от компенсации затрат государства</t>
  </si>
  <si>
    <t>11400000000000000</t>
  </si>
  <si>
    <t>Доходы от продажи материальных  и нематериальных активов, из них:</t>
  </si>
  <si>
    <t>11402000000000000</t>
  </si>
  <si>
    <t>Доходы от реализации имущества, находящегося в государственной и муниципальной собственности</t>
  </si>
  <si>
    <t>11406010000000430</t>
  </si>
  <si>
    <t xml:space="preserve"> Доходы от продажи земельных участков, государственная собственность на которые не разграничена</t>
  </si>
  <si>
    <t>11406020000000430</t>
  </si>
  <si>
    <t xml:space="preserve">Доходы от продажи земельных участков, государственная собственность на которые разграничена </t>
  </si>
  <si>
    <t>Штрафы,санкции, возмещение ущерба</t>
  </si>
  <si>
    <t>Прочие неналоговые доходы</t>
  </si>
  <si>
    <t>Общий объем доходов бюджета Кожевниковского сельского поселения на 2023-2025 год</t>
  </si>
  <si>
    <t>по нормативам Бюджетного кодекса:  согласно п.2 ст.61.5 (2%)</t>
  </si>
  <si>
    <t>Налоговые и неналоговые доходы</t>
  </si>
  <si>
    <t>Безвозмездные поступления</t>
  </si>
  <si>
    <t>Иього доходы</t>
  </si>
  <si>
    <r>
      <t xml:space="preserve">Налог на доходы физических  лиц, </t>
    </r>
    <r>
      <rPr>
        <i/>
        <sz val="12"/>
        <color indexed="8"/>
        <rFont val="Times New Roman"/>
        <family val="1"/>
      </rPr>
      <t>всего</t>
    </r>
  </si>
  <si>
    <t>2023 год</t>
  </si>
  <si>
    <t>2024 год</t>
  </si>
  <si>
    <t>2025 год</t>
  </si>
  <si>
    <t xml:space="preserve">Перечень главных администраторов доходов бюджета Кожевниковского сельского поселения на 2023-2025 год </t>
  </si>
  <si>
    <t>Перечень главных администраторов - источников финансирования дефицита бюджета Кожевниковского сельского  поселения на 2023-2025 год</t>
  </si>
  <si>
    <t>Распределение бюджетных ассигнований по разделам, подразделам, целевым статьям, группам и подгруппам видов  расходов классификации расходов бюджета в ведомственной структуре расходов Кожевниковского сельского поселения на 2023-2025 год</t>
  </si>
  <si>
    <t>Ассигнования 2023 год</t>
  </si>
  <si>
    <t>Ассигнования 2024 год</t>
  </si>
  <si>
    <t>Ассигнования 2025 год</t>
  </si>
  <si>
    <t>243</t>
  </si>
  <si>
    <t>Закупка товаров, работ, услуг в целях капитального ремонта государственного имущества</t>
  </si>
  <si>
    <t>247</t>
  </si>
  <si>
    <t>Закупка энергетических ресурсов</t>
  </si>
  <si>
    <t>Резервный фонд финансирования непредвиденных расходов Администрации сельских поселений Кожевниковского района</t>
  </si>
  <si>
    <t>0700503000</t>
  </si>
  <si>
    <t>870</t>
  </si>
  <si>
    <t>Резервные средства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</si>
  <si>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</si>
  <si>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</si>
  <si>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Другие вопросы в области национальной экономики</t>
  </si>
  <si>
    <t>0412</t>
  </si>
  <si>
    <t>Муниципальная программа «Развитие малого и среднего предпринимательства на территории муниципального образования Кожевниковское сельское поселение на 2019-2022 годы»</t>
  </si>
  <si>
    <t>МП "Комплексное развитие систем коммунальной инфраструктуры Кожевниковского сельского поселения на 2014-2024 годы"</t>
  </si>
  <si>
    <t>7953080000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</si>
  <si>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</si>
  <si>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1040004000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</si>
  <si>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</si>
  <si>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</si>
  <si>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Оказание других видов социальной помощи</t>
  </si>
  <si>
    <t>50586S0710</t>
  </si>
  <si>
    <t>321</t>
  </si>
  <si>
    <t>Пособия, компенсации и иные социальные выплаты гражданам, кроме публичных нормативных обязательств</t>
  </si>
  <si>
    <t>1102</t>
  </si>
  <si>
    <t>ФИЗИЧЕСКАЯ КУЛЬТУРА</t>
  </si>
  <si>
    <t>Массовый спорт</t>
  </si>
  <si>
    <t>МП " Развитие физической культуры и массового спорта на территории МО " Кожевниковское сельское поселение"</t>
  </si>
  <si>
    <t>7950004150</t>
  </si>
  <si>
    <t>Объем межбюджетных трансфертов бюджету Кожевниковского сельского поселения, получаемых из из других бюджетов в 2023-2025 года</t>
  </si>
  <si>
    <t xml:space="preserve">Иные межбюджетные трансферты  на дорожную деятельность в отношении автомобильных дорог 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 </t>
  </si>
  <si>
    <t>Иные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 ( на дорожную деятельность в отношении автомобильных дорог местного значения вне границ населенных пунктов)</t>
  </si>
  <si>
    <t>Иные межбюджетные трансферты на софинансирование расходов на 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</si>
  <si>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бюджета Кожевниковского сельского поселения на 2023-2025 год</t>
  </si>
  <si>
    <t xml:space="preserve">Наименование и местонахождение имущества* </t>
  </si>
  <si>
    <r>
      <rPr>
        <b/>
        <sz val="11"/>
        <color indexed="8"/>
        <rFont val="Times New Roman"/>
        <family val="1"/>
      </rPr>
      <t>Способ приватизации</t>
    </r>
    <r>
      <rPr>
        <sz val="11"/>
        <color indexed="8"/>
        <rFont val="Times New Roman"/>
        <family val="1"/>
      </rPr>
      <t xml:space="preserve"> (аукцион, продажа посредством публичного предложения, без объявления цены)</t>
    </r>
  </si>
  <si>
    <t>план</t>
  </si>
  <si>
    <t>Примечание:</t>
  </si>
  <si>
    <t>а также объектах недвижимости, которые были проданы субъектам малого и среднего предпринимательства в порядке, установленном Федеральным законом от 22.07.2008 № 159-ФЗ «Об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Федерации».</t>
  </si>
  <si>
    <t>Начальная цена имущества (тыс. руб.)</t>
  </si>
  <si>
    <t>Цена сделки приватизации (тыс. руб.)</t>
  </si>
  <si>
    <t>Доход в муниципальный бюджет без НДС (тыс. руб.)</t>
  </si>
  <si>
    <t>Программа приватизации муниципального имущества Администрация Кожевниковского сельского поселения на 2023 год</t>
  </si>
  <si>
    <t xml:space="preserve">*В рамках данного отчета предоставляется информация о муниципальном имуществе (в том числе: муниципальных унитарных предприятиях, находящихся в муниципальной собственности акциях (долях) хозяйственных обществ, объектах движимого и недвижимого имущества, земельных участках), приватизация которого была осуществлена путём преобразования в хозяйственное общество, продажи на аукционе, конкурсе, посредством публичного предложения, без объявления цены или внесения в качестве вклада в уставный капитал акционерного общества в порядке, установленном Федеральным законом от 21.12.2001 № 178-ФЗ «О приватизации государственного и муниципального имущества», </t>
  </si>
  <si>
    <t>не установлены</t>
  </si>
  <si>
    <t>факт (имущество)</t>
  </si>
  <si>
    <t>факт (земельный участок)</t>
  </si>
  <si>
    <t>Перечень и объемы финансирования муниципальных и ведомственных целевых программ на 2023 год</t>
  </si>
  <si>
    <t>Муниципальная программа «Развитие малого и среднего предпринимательства на территории муниципального образования Кожевниковское сельское поселение»</t>
  </si>
  <si>
    <t>МП "Развитие транспортной системы в Кожевниковском районе "</t>
  </si>
  <si>
    <t>Текстовые статьи решения о бюджете на 2023-2025 год</t>
  </si>
  <si>
    <t>Содержание статьи закона (решения) о бюджете</t>
  </si>
  <si>
    <t>Результат исполнения</t>
  </si>
  <si>
    <t>Причины неисполнения</t>
  </si>
  <si>
    <t>В таблице подлежат отражению текстовые статьи, исполнение которых требует издания нормативно правовых актов (распоряжения, постановления, приказы и т.п.)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</si>
</sst>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  <numFmt numFmtId="195" formatCode="#,##0.000_р_."/>
    <numFmt numFmtId="196" formatCode="#,##0.0_р_."/>
    <numFmt numFmtId="197" formatCode="#,##0_р_."/>
    <numFmt numFmtId="198" formatCode="0000"/>
    <numFmt numFmtId="199" formatCode="[&lt;=9999999]###\-####;\(###\)\ ###\-####"/>
    <numFmt numFmtId="200" formatCode="0.0"/>
    <numFmt numFmtId="201" formatCode="_-* #,##0.0_р_._-;\-* #,##0.0_р_._-;_-* &quot;-&quot;?_р_._-;_-@_-"/>
    <numFmt numFmtId="202" formatCode="_-* #,##0.00_р_._-;\-* #,##0.00_р_._-;_-* &quot;-&quot;?_р_._-;_-@_-"/>
    <numFmt numFmtId="203" formatCode="#,##0.0"/>
    <numFmt numFmtId="204" formatCode="#,##0.000"/>
    <numFmt numFmtId="205" formatCode="0.000"/>
    <numFmt numFmtId="206" formatCode="#,##0.00_ ;\-#,##0.00\ "/>
    <numFmt numFmtId="207" formatCode="?"/>
  </numFmts>
  <fonts count="8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.5"/>
      <name val="MS Sans Serif"/>
      <family val="2"/>
    </font>
    <font>
      <sz val="9"/>
      <name val="Times New Roman"/>
      <family val="1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 vertical="center"/>
    </xf>
    <xf numFmtId="0" fontId="19" fillId="0" borderId="0" xfId="0" applyFont="1" applyFill="1" applyAlignment="1">
      <alignment/>
    </xf>
    <xf numFmtId="194" fontId="10" fillId="0" borderId="0" xfId="0" applyNumberFormat="1" applyFont="1" applyAlignment="1">
      <alignment/>
    </xf>
    <xf numFmtId="205" fontId="16" fillId="0" borderId="12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7" fillId="33" borderId="0" xfId="0" applyFont="1" applyFill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wrapText="1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04" fontId="9" fillId="0" borderId="10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53" applyFont="1" applyFill="1">
      <alignment/>
      <protection/>
    </xf>
    <xf numFmtId="0" fontId="0" fillId="0" borderId="0" xfId="53">
      <alignment/>
      <protection/>
    </xf>
    <xf numFmtId="0" fontId="0" fillId="33" borderId="0" xfId="53" applyFont="1" applyFill="1" applyAlignment="1">
      <alignment vertical="center"/>
      <protection/>
    </xf>
    <xf numFmtId="0" fontId="17" fillId="33" borderId="0" xfId="53" applyFont="1" applyFill="1" applyAlignment="1">
      <alignment vertical="center"/>
      <protection/>
    </xf>
    <xf numFmtId="49" fontId="23" fillId="0" borderId="15" xfId="0" applyNumberFormat="1" applyFont="1" applyBorder="1" applyAlignment="1" applyProtection="1">
      <alignment horizontal="left" vertical="center" wrapText="1"/>
      <protection/>
    </xf>
    <xf numFmtId="49" fontId="23" fillId="0" borderId="17" xfId="0" applyNumberFormat="1" applyFont="1" applyBorder="1" applyAlignment="1" applyProtection="1">
      <alignment horizontal="center" vertical="center" wrapText="1"/>
      <protection/>
    </xf>
    <xf numFmtId="49" fontId="23" fillId="0" borderId="15" xfId="0" applyNumberFormat="1" applyFont="1" applyBorder="1" applyAlignment="1" applyProtection="1">
      <alignment horizontal="center" vertical="center" wrapText="1"/>
      <protection/>
    </xf>
    <xf numFmtId="49" fontId="24" fillId="0" borderId="18" xfId="0" applyNumberFormat="1" applyFont="1" applyBorder="1" applyAlignment="1" applyProtection="1">
      <alignment horizontal="left" vertical="center" wrapText="1"/>
      <protection/>
    </xf>
    <xf numFmtId="49" fontId="24" fillId="0" borderId="18" xfId="0" applyNumberFormat="1" applyFont="1" applyBorder="1" applyAlignment="1" applyProtection="1">
      <alignment horizontal="center" vertical="center" wrapText="1"/>
      <protection/>
    </xf>
    <xf numFmtId="49" fontId="23" fillId="0" borderId="15" xfId="0" applyNumberFormat="1" applyFont="1" applyBorder="1" applyAlignment="1" applyProtection="1">
      <alignment horizontal="left"/>
      <protection/>
    </xf>
    <xf numFmtId="49" fontId="23" fillId="0" borderId="17" xfId="0" applyNumberFormat="1" applyFont="1" applyBorder="1" applyAlignment="1" applyProtection="1">
      <alignment horizontal="center"/>
      <protection/>
    </xf>
    <xf numFmtId="49" fontId="23" fillId="0" borderId="15" xfId="0" applyNumberFormat="1" applyFont="1" applyBorder="1" applyAlignment="1" applyProtection="1">
      <alignment horizontal="center"/>
      <protection/>
    </xf>
    <xf numFmtId="204" fontId="9" fillId="33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right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0" xfId="53" applyFont="1" applyFill="1" applyAlignment="1">
      <alignment horizontal="right" vertical="center"/>
      <protection/>
    </xf>
    <xf numFmtId="0" fontId="0" fillId="34" borderId="0" xfId="53" applyFont="1" applyFill="1" applyAlignment="1">
      <alignment vertical="center"/>
      <protection/>
    </xf>
    <xf numFmtId="0" fontId="17" fillId="34" borderId="0" xfId="53" applyFont="1" applyFill="1" applyAlignment="1">
      <alignment horizontal="right" vertical="center"/>
      <protection/>
    </xf>
    <xf numFmtId="0" fontId="0" fillId="34" borderId="0" xfId="53" applyFont="1" applyFill="1">
      <alignment/>
      <protection/>
    </xf>
    <xf numFmtId="0" fontId="8" fillId="0" borderId="14" xfId="0" applyFont="1" applyBorder="1" applyAlignment="1">
      <alignment horizontal="left" vertical="center" wrapText="1"/>
    </xf>
    <xf numFmtId="204" fontId="23" fillId="0" borderId="15" xfId="0" applyNumberFormat="1" applyFont="1" applyBorder="1" applyAlignment="1" applyProtection="1">
      <alignment horizontal="right" vertical="center" wrapText="1"/>
      <protection/>
    </xf>
    <xf numFmtId="204" fontId="8" fillId="33" borderId="10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vertical="center" wrapText="1"/>
    </xf>
    <xf numFmtId="49" fontId="8" fillId="33" borderId="10" xfId="53" applyNumberFormat="1" applyFont="1" applyFill="1" applyBorder="1" applyAlignment="1">
      <alignment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24" fillId="0" borderId="15" xfId="0" applyNumberFormat="1" applyFont="1" applyBorder="1" applyAlignment="1" applyProtection="1">
      <alignment horizontal="left" vertical="center" wrapText="1"/>
      <protection/>
    </xf>
    <xf numFmtId="49" fontId="24" fillId="0" borderId="15" xfId="0" applyNumberFormat="1" applyFont="1" applyBorder="1" applyAlignment="1" applyProtection="1">
      <alignment horizontal="center" vertical="center" wrapText="1"/>
      <protection/>
    </xf>
    <xf numFmtId="49" fontId="23" fillId="0" borderId="15" xfId="0" applyNumberFormat="1" applyFont="1" applyBorder="1" applyAlignment="1" applyProtection="1">
      <alignment horizontal="left" vertical="center" wrapText="1"/>
      <protection/>
    </xf>
    <xf numFmtId="49" fontId="23" fillId="0" borderId="15" xfId="0" applyNumberFormat="1" applyFont="1" applyBorder="1" applyAlignment="1" applyProtection="1">
      <alignment horizontal="center" vertical="center" wrapText="1"/>
      <protection/>
    </xf>
    <xf numFmtId="49" fontId="8" fillId="34" borderId="10" xfId="53" applyNumberFormat="1" applyFont="1" applyFill="1" applyBorder="1" applyAlignment="1">
      <alignment vertical="center" wrapText="1"/>
      <protection/>
    </xf>
    <xf numFmtId="204" fontId="8" fillId="34" borderId="10" xfId="0" applyNumberFormat="1" applyFont="1" applyFill="1" applyBorder="1" applyAlignment="1">
      <alignment horizontal="right" vertical="center" wrapText="1"/>
    </xf>
    <xf numFmtId="49" fontId="24" fillId="0" borderId="19" xfId="0" applyNumberFormat="1" applyFont="1" applyBorder="1" applyAlignment="1" applyProtection="1">
      <alignment horizontal="center" vertical="center" wrapText="1"/>
      <protection/>
    </xf>
    <xf numFmtId="49" fontId="24" fillId="0" borderId="20" xfId="0" applyNumberFormat="1" applyFont="1" applyBorder="1" applyAlignment="1" applyProtection="1">
      <alignment horizontal="center" vertical="center" wrapText="1"/>
      <protection/>
    </xf>
    <xf numFmtId="204" fontId="23" fillId="34" borderId="15" xfId="0" applyNumberFormat="1" applyFont="1" applyFill="1" applyBorder="1" applyAlignment="1" applyProtection="1">
      <alignment horizontal="right" vertical="center" wrapText="1"/>
      <protection/>
    </xf>
    <xf numFmtId="204" fontId="24" fillId="34" borderId="18" xfId="0" applyNumberFormat="1" applyFont="1" applyFill="1" applyBorder="1" applyAlignment="1" applyProtection="1">
      <alignment horizontal="right" vertical="center" wrapText="1"/>
      <protection/>
    </xf>
    <xf numFmtId="204" fontId="24" fillId="34" borderId="15" xfId="0" applyNumberFormat="1" applyFont="1" applyFill="1" applyBorder="1" applyAlignment="1" applyProtection="1">
      <alignment horizontal="right" vertical="center" wrapText="1"/>
      <protection/>
    </xf>
    <xf numFmtId="204" fontId="24" fillId="34" borderId="20" xfId="0" applyNumberFormat="1" applyFont="1" applyFill="1" applyBorder="1" applyAlignment="1" applyProtection="1">
      <alignment horizontal="right" vertical="center" wrapText="1"/>
      <protection/>
    </xf>
    <xf numFmtId="204" fontId="23" fillId="34" borderId="15" xfId="0" applyNumberFormat="1" applyFont="1" applyFill="1" applyBorder="1" applyAlignment="1" applyProtection="1">
      <alignment horizontal="right"/>
      <protection/>
    </xf>
    <xf numFmtId="0" fontId="8" fillId="0" borderId="21" xfId="0" applyFont="1" applyBorder="1" applyAlignment="1">
      <alignment horizontal="left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/>
    </xf>
    <xf numFmtId="49" fontId="24" fillId="0" borderId="20" xfId="0" applyNumberFormat="1" applyFont="1" applyBorder="1" applyAlignment="1" applyProtection="1">
      <alignment horizontal="left" vertical="center" wrapText="1"/>
      <protection/>
    </xf>
    <xf numFmtId="49" fontId="24" fillId="0" borderId="22" xfId="0" applyNumberFormat="1" applyFont="1" applyBorder="1" applyAlignment="1" applyProtection="1">
      <alignment horizontal="center" vertical="center" wrapText="1"/>
      <protection/>
    </xf>
    <xf numFmtId="204" fontId="24" fillId="34" borderId="22" xfId="0" applyNumberFormat="1" applyFont="1" applyFill="1" applyBorder="1" applyAlignment="1" applyProtection="1">
      <alignment horizontal="right" vertical="center" wrapText="1"/>
      <protection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204" fontId="23" fillId="34" borderId="10" xfId="0" applyNumberFormat="1" applyFont="1" applyFill="1" applyBorder="1" applyAlignment="1" applyProtection="1">
      <alignment horizontal="right" vertical="center" wrapText="1"/>
      <protection/>
    </xf>
    <xf numFmtId="49" fontId="24" fillId="0" borderId="20" xfId="0" applyNumberFormat="1" applyFont="1" applyBorder="1" applyAlignment="1" applyProtection="1">
      <alignment horizontal="center" vertical="center" wrapText="1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204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24" fillId="0" borderId="10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33" borderId="0" xfId="53" applyFont="1" applyFill="1" applyAlignment="1">
      <alignment horizontal="center" vertical="center" wrapText="1"/>
      <protection/>
    </xf>
    <xf numFmtId="0" fontId="12" fillId="33" borderId="0" xfId="0" applyFont="1" applyFill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44" fillId="16" borderId="10" xfId="0" applyFont="1" applyFill="1" applyBorder="1" applyAlignment="1">
      <alignment horizontal="center" vertical="top" wrapText="1"/>
    </xf>
    <xf numFmtId="204" fontId="15" fillId="16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top"/>
    </xf>
    <xf numFmtId="0" fontId="45" fillId="0" borderId="10" xfId="0" applyFont="1" applyBorder="1" applyAlignment="1">
      <alignment vertical="top" wrapText="1"/>
    </xf>
    <xf numFmtId="204" fontId="11" fillId="0" borderId="10" xfId="0" applyNumberFormat="1" applyFont="1" applyFill="1" applyBorder="1" applyAlignment="1">
      <alignment horizontal="center" vertical="center" wrapText="1"/>
    </xf>
    <xf numFmtId="204" fontId="11" fillId="35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top"/>
    </xf>
    <xf numFmtId="0" fontId="46" fillId="0" borderId="10" xfId="0" applyFont="1" applyBorder="1" applyAlignment="1">
      <alignment vertical="top" wrapText="1"/>
    </xf>
    <xf numFmtId="204" fontId="16" fillId="0" borderId="10" xfId="0" applyNumberFormat="1" applyFont="1" applyFill="1" applyBorder="1" applyAlignment="1">
      <alignment horizontal="center" vertical="center" wrapText="1"/>
    </xf>
    <xf numFmtId="204" fontId="18" fillId="0" borderId="10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44" fillId="16" borderId="10" xfId="0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/>
    </xf>
    <xf numFmtId="0" fontId="22" fillId="0" borderId="10" xfId="0" applyFont="1" applyBorder="1" applyAlignment="1">
      <alignment vertical="top" wrapText="1"/>
    </xf>
    <xf numFmtId="204" fontId="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/>
    </xf>
    <xf numFmtId="204" fontId="49" fillId="0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left" vertical="top"/>
    </xf>
    <xf numFmtId="189" fontId="8" fillId="0" borderId="10" xfId="0" applyNumberFormat="1" applyFont="1" applyFill="1" applyBorder="1" applyAlignment="1">
      <alignment vertical="top" wrapText="1"/>
    </xf>
    <xf numFmtId="204" fontId="8" fillId="0" borderId="25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49" fontId="24" fillId="0" borderId="20" xfId="0" applyNumberFormat="1" applyFont="1" applyBorder="1" applyAlignment="1" applyProtection="1">
      <alignment horizontal="left" vertical="center" wrapText="1"/>
      <protection/>
    </xf>
    <xf numFmtId="207" fontId="24" fillId="0" borderId="15" xfId="0" applyNumberFormat="1" applyFont="1" applyBorder="1" applyAlignment="1" applyProtection="1">
      <alignment horizontal="left" vertical="center" wrapText="1"/>
      <protection/>
    </xf>
    <xf numFmtId="49" fontId="24" fillId="0" borderId="17" xfId="0" applyNumberFormat="1" applyFont="1" applyBorder="1" applyAlignment="1" applyProtection="1">
      <alignment horizontal="center" vertical="center" wrapText="1"/>
      <protection/>
    </xf>
    <xf numFmtId="49" fontId="24" fillId="0" borderId="15" xfId="0" applyNumberFormat="1" applyFont="1" applyBorder="1" applyAlignment="1" applyProtection="1">
      <alignment horizontal="center" vertical="center" wrapText="1"/>
      <protection/>
    </xf>
    <xf numFmtId="204" fontId="24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23" fillId="0" borderId="17" xfId="0" applyNumberFormat="1" applyFont="1" applyBorder="1" applyAlignment="1" applyProtection="1">
      <alignment horizontal="center" vertical="center" wrapText="1"/>
      <protection/>
    </xf>
    <xf numFmtId="49" fontId="23" fillId="0" borderId="0" xfId="0" applyNumberFormat="1" applyFont="1" applyBorder="1" applyAlignment="1" applyProtection="1">
      <alignment horizontal="left" vertical="center" wrapText="1"/>
      <protection/>
    </xf>
    <xf numFmtId="49" fontId="23" fillId="0" borderId="0" xfId="0" applyNumberFormat="1" applyFont="1" applyBorder="1" applyAlignment="1" applyProtection="1">
      <alignment horizontal="center" vertical="center" wrapText="1"/>
      <protection/>
    </xf>
    <xf numFmtId="204" fontId="23" fillId="34" borderId="0" xfId="0" applyNumberFormat="1" applyFont="1" applyFill="1" applyBorder="1" applyAlignment="1" applyProtection="1">
      <alignment horizontal="right" vertical="center" wrapText="1"/>
      <protection/>
    </xf>
    <xf numFmtId="49" fontId="23" fillId="0" borderId="20" xfId="0" applyNumberFormat="1" applyFont="1" applyBorder="1" applyAlignment="1" applyProtection="1">
      <alignment horizontal="left" vertical="center" wrapText="1"/>
      <protection/>
    </xf>
    <xf numFmtId="49" fontId="23" fillId="0" borderId="19" xfId="0" applyNumberFormat="1" applyFont="1" applyBorder="1" applyAlignment="1" applyProtection="1">
      <alignment horizontal="center" vertical="center" wrapText="1"/>
      <protection/>
    </xf>
    <xf numFmtId="49" fontId="23" fillId="0" borderId="20" xfId="0" applyNumberFormat="1" applyFont="1" applyBorder="1" applyAlignment="1" applyProtection="1">
      <alignment horizontal="center" vertical="center" wrapText="1"/>
      <protection/>
    </xf>
    <xf numFmtId="204" fontId="23" fillId="35" borderId="15" xfId="0" applyNumberFormat="1" applyFont="1" applyFill="1" applyBorder="1" applyAlignment="1" applyProtection="1">
      <alignment horizontal="right" vertical="center" wrapText="1"/>
      <protection/>
    </xf>
    <xf numFmtId="204" fontId="23" fillId="34" borderId="20" xfId="0" applyNumberFormat="1" applyFont="1" applyFill="1" applyBorder="1" applyAlignment="1" applyProtection="1">
      <alignment horizontal="right" vertical="center" wrapText="1"/>
      <protection/>
    </xf>
    <xf numFmtId="204" fontId="23" fillId="35" borderId="10" xfId="0" applyNumberFormat="1" applyFont="1" applyFill="1" applyBorder="1" applyAlignment="1" applyProtection="1">
      <alignment horizontal="right" vertical="center" wrapText="1"/>
      <protection/>
    </xf>
    <xf numFmtId="204" fontId="23" fillId="36" borderId="15" xfId="0" applyNumberFormat="1" applyFont="1" applyFill="1" applyBorder="1" applyAlignment="1" applyProtection="1">
      <alignment horizontal="right" vertical="center" wrapText="1"/>
      <protection/>
    </xf>
    <xf numFmtId="204" fontId="23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7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76" fillId="0" borderId="0" xfId="0" applyFont="1" applyAlignment="1">
      <alignment horizontal="justify" vertical="center"/>
    </xf>
    <xf numFmtId="0" fontId="7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205" fontId="54" fillId="0" borderId="0" xfId="0" applyNumberFormat="1" applyFont="1" applyAlignment="1">
      <alignment/>
    </xf>
    <xf numFmtId="2" fontId="8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tabSelected="1" zoomScalePageLayoutView="0" workbookViewId="0" topLeftCell="A4">
      <selection activeCell="I32" sqref="I32"/>
    </sheetView>
  </sheetViews>
  <sheetFormatPr defaultColWidth="9.140625" defaultRowHeight="12.75"/>
  <cols>
    <col min="1" max="1" width="20.8515625" style="0" customWidth="1"/>
    <col min="2" max="2" width="57.8515625" style="0" customWidth="1"/>
    <col min="3" max="3" width="14.140625" style="0" customWidth="1"/>
    <col min="4" max="4" width="14.7109375" style="0" customWidth="1"/>
    <col min="5" max="5" width="14.28125" style="0" customWidth="1"/>
  </cols>
  <sheetData>
    <row r="1" ht="15.75">
      <c r="E1" s="12" t="s">
        <v>4</v>
      </c>
    </row>
    <row r="2" ht="15.75">
      <c r="E2" s="12" t="s">
        <v>36</v>
      </c>
    </row>
    <row r="3" ht="15.75">
      <c r="E3" s="12" t="s">
        <v>37</v>
      </c>
    </row>
    <row r="4" ht="15" customHeight="1">
      <c r="E4" s="12" t="s">
        <v>132</v>
      </c>
    </row>
    <row r="5" ht="15.75" hidden="1">
      <c r="C5" s="11"/>
    </row>
    <row r="6" spans="1:5" ht="31.5" customHeight="1">
      <c r="A6" s="164" t="s">
        <v>206</v>
      </c>
      <c r="B6" s="164"/>
      <c r="C6" s="164"/>
      <c r="D6" s="164"/>
      <c r="E6" s="164"/>
    </row>
    <row r="7" spans="1:5" s="150" customFormat="1" ht="12.75" customHeight="1">
      <c r="A7" s="148" t="s">
        <v>170</v>
      </c>
      <c r="B7" s="149" t="s">
        <v>171</v>
      </c>
      <c r="C7" s="165" t="s">
        <v>212</v>
      </c>
      <c r="D7" s="161" t="s">
        <v>213</v>
      </c>
      <c r="E7" s="161" t="s">
        <v>214</v>
      </c>
    </row>
    <row r="8" spans="1:5" s="150" customFormat="1" ht="24" customHeight="1">
      <c r="A8" s="148"/>
      <c r="B8" s="149"/>
      <c r="C8" s="163"/>
      <c r="D8" s="162"/>
      <c r="E8" s="162"/>
    </row>
    <row r="9" spans="1:5" ht="18.75">
      <c r="A9" s="151" t="s">
        <v>38</v>
      </c>
      <c r="B9" s="151"/>
      <c r="C9" s="152">
        <f>C10+C14+C15+C16+C17+C19</f>
        <v>27844.828700000002</v>
      </c>
      <c r="D9" s="152">
        <f>D10+D14+D15+D16+D17+D19</f>
        <v>28907.291</v>
      </c>
      <c r="E9" s="152">
        <f>E10+E14+E15+E16+E17+E19</f>
        <v>30124.412000000004</v>
      </c>
    </row>
    <row r="10" spans="1:5" s="150" customFormat="1" ht="18.75" customHeight="1">
      <c r="A10" s="167" t="s">
        <v>172</v>
      </c>
      <c r="B10" s="168" t="s">
        <v>211</v>
      </c>
      <c r="C10" s="169">
        <v>15017</v>
      </c>
      <c r="D10" s="169">
        <v>15740</v>
      </c>
      <c r="E10" s="169">
        <v>16705.24</v>
      </c>
    </row>
    <row r="11" spans="1:5" s="150" customFormat="1" ht="15.75" customHeight="1">
      <c r="A11" s="167"/>
      <c r="B11" s="170" t="s">
        <v>173</v>
      </c>
      <c r="C11" s="169"/>
      <c r="D11" s="169"/>
      <c r="E11" s="169"/>
    </row>
    <row r="12" spans="1:5" s="150" customFormat="1" ht="18.75" customHeight="1">
      <c r="A12" s="171"/>
      <c r="B12" s="170" t="s">
        <v>207</v>
      </c>
      <c r="C12" s="172">
        <f>C10*2/10</f>
        <v>3003.4</v>
      </c>
      <c r="D12" s="172">
        <f>D10*2/10</f>
        <v>3148</v>
      </c>
      <c r="E12" s="172">
        <f>E10*2/10</f>
        <v>3341.0480000000002</v>
      </c>
    </row>
    <row r="13" spans="1:5" s="150" customFormat="1" ht="38.25" customHeight="1">
      <c r="A13" s="173"/>
      <c r="B13" s="170" t="s">
        <v>174</v>
      </c>
      <c r="C13" s="172">
        <f>C10*8/10</f>
        <v>12013.6</v>
      </c>
      <c r="D13" s="172">
        <f>D10*8/10</f>
        <v>12592</v>
      </c>
      <c r="E13" s="172">
        <f>E10*8/10</f>
        <v>13364.192000000001</v>
      </c>
    </row>
    <row r="14" spans="1:5" s="150" customFormat="1" ht="18" customHeight="1">
      <c r="A14" s="174" t="s">
        <v>175</v>
      </c>
      <c r="B14" s="175" t="s">
        <v>176</v>
      </c>
      <c r="C14" s="169">
        <v>3888</v>
      </c>
      <c r="D14" s="169">
        <v>4223</v>
      </c>
      <c r="E14" s="169">
        <v>4470</v>
      </c>
    </row>
    <row r="15" spans="1:5" s="150" customFormat="1" ht="16.5" customHeight="1">
      <c r="A15" s="167" t="s">
        <v>177</v>
      </c>
      <c r="B15" s="168" t="s">
        <v>178</v>
      </c>
      <c r="C15" s="169">
        <f>101.3*1.069</f>
        <v>108.2897</v>
      </c>
      <c r="D15" s="176">
        <f>108*1.044</f>
        <v>112.75200000000001</v>
      </c>
      <c r="E15" s="169">
        <v>117.633</v>
      </c>
    </row>
    <row r="16" spans="1:5" s="150" customFormat="1" ht="17.25" customHeight="1">
      <c r="A16" s="167" t="s">
        <v>179</v>
      </c>
      <c r="B16" s="168" t="s">
        <v>39</v>
      </c>
      <c r="C16" s="169">
        <v>2795</v>
      </c>
      <c r="D16" s="169">
        <v>2795</v>
      </c>
      <c r="E16" s="169">
        <v>2795</v>
      </c>
    </row>
    <row r="17" spans="1:5" s="150" customFormat="1" ht="15.75">
      <c r="A17" s="167" t="s">
        <v>180</v>
      </c>
      <c r="B17" s="168" t="s">
        <v>40</v>
      </c>
      <c r="C17" s="169">
        <f>5806+230.539</f>
        <v>6036.539</v>
      </c>
      <c r="D17" s="169">
        <v>6036.539</v>
      </c>
      <c r="E17" s="169">
        <v>6036.539</v>
      </c>
    </row>
    <row r="18" spans="1:5" s="150" customFormat="1" ht="18" customHeight="1" hidden="1">
      <c r="A18" s="153" t="s">
        <v>181</v>
      </c>
      <c r="B18" s="154" t="s">
        <v>182</v>
      </c>
      <c r="C18" s="156"/>
      <c r="D18" s="155"/>
      <c r="E18" s="160"/>
    </row>
    <row r="19" spans="1:5" ht="37.5" hidden="1">
      <c r="A19" s="157" t="s">
        <v>183</v>
      </c>
      <c r="B19" s="158" t="s">
        <v>184</v>
      </c>
      <c r="C19" s="159"/>
      <c r="D19" s="155"/>
      <c r="E19" s="160"/>
    </row>
    <row r="20" spans="1:5" ht="18.75">
      <c r="A20" s="151" t="s">
        <v>2</v>
      </c>
      <c r="B20" s="151"/>
      <c r="C20" s="152">
        <f>C21+C26+C28+C32+C33</f>
        <v>862.109</v>
      </c>
      <c r="D20" s="152">
        <f>D21+D26+D28+D32+D33</f>
        <v>805.08</v>
      </c>
      <c r="E20" s="152">
        <f>E21+E26+E28+E32+E33</f>
        <v>805.08</v>
      </c>
    </row>
    <row r="21" spans="1:5" s="150" customFormat="1" ht="38.25" customHeight="1">
      <c r="A21" s="177">
        <v>11100000000000000</v>
      </c>
      <c r="B21" s="178" t="s">
        <v>185</v>
      </c>
      <c r="C21" s="169">
        <f>C22+C23+C24</f>
        <v>500.99</v>
      </c>
      <c r="D21" s="169">
        <f>D22+D23+D24</f>
        <v>496.08000000000004</v>
      </c>
      <c r="E21" s="169">
        <f>E22+E23+E24</f>
        <v>496.08000000000004</v>
      </c>
    </row>
    <row r="22" spans="1:5" s="150" customFormat="1" ht="38.25" customHeight="1">
      <c r="A22" s="167" t="s">
        <v>186</v>
      </c>
      <c r="B22" s="178" t="s">
        <v>133</v>
      </c>
      <c r="C22" s="169">
        <v>11</v>
      </c>
      <c r="D22" s="169">
        <v>11</v>
      </c>
      <c r="E22" s="169">
        <v>11</v>
      </c>
    </row>
    <row r="23" spans="1:5" s="150" customFormat="1" ht="51" customHeight="1">
      <c r="A23" s="167" t="s">
        <v>187</v>
      </c>
      <c r="B23" s="178" t="s">
        <v>188</v>
      </c>
      <c r="C23" s="169">
        <v>216.99</v>
      </c>
      <c r="D23" s="169">
        <v>212.08</v>
      </c>
      <c r="E23" s="169">
        <v>212.08</v>
      </c>
    </row>
    <row r="24" spans="1:5" s="150" customFormat="1" ht="39" customHeight="1">
      <c r="A24" s="167" t="s">
        <v>189</v>
      </c>
      <c r="B24" s="178" t="s">
        <v>190</v>
      </c>
      <c r="C24" s="169">
        <f>C25</f>
        <v>273</v>
      </c>
      <c r="D24" s="169">
        <f>D25</f>
        <v>273</v>
      </c>
      <c r="E24" s="169">
        <f>E25</f>
        <v>273</v>
      </c>
    </row>
    <row r="25" spans="1:5" s="150" customFormat="1" ht="28.5" customHeight="1">
      <c r="A25" s="167"/>
      <c r="B25" s="179" t="s">
        <v>191</v>
      </c>
      <c r="C25" s="169">
        <v>273</v>
      </c>
      <c r="D25" s="169">
        <v>273</v>
      </c>
      <c r="E25" s="169">
        <v>273</v>
      </c>
    </row>
    <row r="26" spans="1:5" s="150" customFormat="1" ht="38.25" customHeight="1">
      <c r="A26" s="177" t="s">
        <v>192</v>
      </c>
      <c r="B26" s="178" t="s">
        <v>193</v>
      </c>
      <c r="C26" s="169">
        <f>C27</f>
        <v>309</v>
      </c>
      <c r="D26" s="169">
        <f>D27</f>
        <v>309</v>
      </c>
      <c r="E26" s="169">
        <f>E27</f>
        <v>309</v>
      </c>
    </row>
    <row r="27" spans="1:5" s="150" customFormat="1" ht="19.5" customHeight="1">
      <c r="A27" s="167" t="s">
        <v>194</v>
      </c>
      <c r="B27" s="179" t="s">
        <v>195</v>
      </c>
      <c r="C27" s="169">
        <v>309</v>
      </c>
      <c r="D27" s="169">
        <v>309</v>
      </c>
      <c r="E27" s="169">
        <v>309</v>
      </c>
    </row>
    <row r="28" spans="1:5" s="150" customFormat="1" ht="23.25" customHeight="1">
      <c r="A28" s="167" t="s">
        <v>196</v>
      </c>
      <c r="B28" s="178" t="s">
        <v>197</v>
      </c>
      <c r="C28" s="169">
        <f>C29+C30+C31</f>
        <v>0</v>
      </c>
      <c r="D28" s="169">
        <f>D29+D30+D31</f>
        <v>0</v>
      </c>
      <c r="E28" s="169">
        <f>E29+E30+E31</f>
        <v>0</v>
      </c>
    </row>
    <row r="29" spans="1:5" s="150" customFormat="1" ht="37.5" customHeight="1">
      <c r="A29" s="167" t="s">
        <v>198</v>
      </c>
      <c r="B29" s="179" t="s">
        <v>199</v>
      </c>
      <c r="C29" s="169"/>
      <c r="D29" s="169"/>
      <c r="E29" s="169"/>
    </row>
    <row r="30" spans="1:5" s="150" customFormat="1" ht="36.75" customHeight="1">
      <c r="A30" s="167" t="s">
        <v>200</v>
      </c>
      <c r="B30" s="179" t="s">
        <v>201</v>
      </c>
      <c r="C30" s="169"/>
      <c r="D30" s="169"/>
      <c r="E30" s="169"/>
    </row>
    <row r="31" spans="1:5" s="150" customFormat="1" ht="37.5" customHeight="1">
      <c r="A31" s="167" t="s">
        <v>202</v>
      </c>
      <c r="B31" s="179" t="s">
        <v>203</v>
      </c>
      <c r="C31" s="169"/>
      <c r="D31" s="169"/>
      <c r="E31" s="169"/>
    </row>
    <row r="32" spans="1:5" s="150" customFormat="1" ht="20.25" customHeight="1">
      <c r="A32" s="177">
        <v>11600000000000000</v>
      </c>
      <c r="B32" s="178" t="s">
        <v>204</v>
      </c>
      <c r="C32" s="169">
        <v>52.119</v>
      </c>
      <c r="D32" s="169"/>
      <c r="E32" s="169"/>
    </row>
    <row r="33" spans="1:5" s="150" customFormat="1" ht="15.75">
      <c r="A33" s="177">
        <v>11700000000000000</v>
      </c>
      <c r="B33" s="178" t="s">
        <v>205</v>
      </c>
      <c r="C33" s="169"/>
      <c r="D33" s="169"/>
      <c r="E33" s="169"/>
    </row>
    <row r="34" spans="1:5" s="150" customFormat="1" ht="18.75">
      <c r="A34" s="166" t="s">
        <v>208</v>
      </c>
      <c r="B34" s="166"/>
      <c r="C34" s="152">
        <f>C9+C20</f>
        <v>28706.937700000002</v>
      </c>
      <c r="D34" s="152">
        <f>D9+D20</f>
        <v>29712.371000000003</v>
      </c>
      <c r="E34" s="152">
        <f>E9+E20</f>
        <v>30929.492000000006</v>
      </c>
    </row>
    <row r="35" spans="1:5" s="150" customFormat="1" ht="18.75">
      <c r="A35" s="166" t="s">
        <v>209</v>
      </c>
      <c r="B35" s="166"/>
      <c r="C35" s="152">
        <v>1490.783</v>
      </c>
      <c r="D35" s="152">
        <v>1490.783</v>
      </c>
      <c r="E35" s="152">
        <v>1490.783</v>
      </c>
    </row>
    <row r="36" spans="1:5" s="150" customFormat="1" ht="18.75">
      <c r="A36" s="166" t="s">
        <v>210</v>
      </c>
      <c r="B36" s="166"/>
      <c r="C36" s="152">
        <f>C34+C35</f>
        <v>30197.7207</v>
      </c>
      <c r="D36" s="152">
        <f>D34+D35</f>
        <v>31203.154000000002</v>
      </c>
      <c r="E36" s="152">
        <f>E34+E35</f>
        <v>32420.275000000005</v>
      </c>
    </row>
  </sheetData>
  <sheetProtection/>
  <mergeCells count="12">
    <mergeCell ref="D7:D8"/>
    <mergeCell ref="E7:E8"/>
    <mergeCell ref="A6:E6"/>
    <mergeCell ref="A36:B36"/>
    <mergeCell ref="A12:A13"/>
    <mergeCell ref="A20:B20"/>
    <mergeCell ref="A34:B34"/>
    <mergeCell ref="A35:B35"/>
    <mergeCell ref="A7:A8"/>
    <mergeCell ref="B7:B8"/>
    <mergeCell ref="A9:B9"/>
    <mergeCell ref="C7:C8"/>
  </mergeCells>
  <printOptions horizontalCentered="1"/>
  <pageMargins left="0.5511811023622047" right="0.4330708661417323" top="0.3937007874015748" bottom="0.3937007874015748" header="0.5118110236220472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42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14.28125" style="0" customWidth="1"/>
    <col min="2" max="2" width="63.421875" style="0" customWidth="1"/>
  </cols>
  <sheetData>
    <row r="1" ht="15.75">
      <c r="B1" s="12" t="s">
        <v>6</v>
      </c>
    </row>
    <row r="2" ht="15.75">
      <c r="B2" s="12" t="s">
        <v>5</v>
      </c>
    </row>
    <row r="3" ht="15.75">
      <c r="B3" s="12" t="s">
        <v>28</v>
      </c>
    </row>
    <row r="4" ht="15.75">
      <c r="B4" s="12" t="s">
        <v>134</v>
      </c>
    </row>
    <row r="5" ht="16.5" customHeight="1">
      <c r="B5" s="12"/>
    </row>
    <row r="6" spans="1:2" ht="51" customHeight="1">
      <c r="A6" s="137" t="s">
        <v>215</v>
      </c>
      <c r="B6" s="137"/>
    </row>
    <row r="7" spans="1:2" ht="15.75" customHeight="1">
      <c r="A7" s="138"/>
      <c r="B7" s="138"/>
    </row>
    <row r="8" spans="1:2" s="5" customFormat="1" ht="24" customHeight="1">
      <c r="A8" s="139" t="s">
        <v>24</v>
      </c>
      <c r="B8" s="141" t="s">
        <v>29</v>
      </c>
    </row>
    <row r="9" spans="1:2" s="5" customFormat="1" ht="25.5" customHeight="1">
      <c r="A9" s="140"/>
      <c r="B9" s="141"/>
    </row>
    <row r="10" spans="1:2" s="5" customFormat="1" ht="12.75">
      <c r="A10" s="6">
        <v>1</v>
      </c>
      <c r="B10" s="6">
        <v>2</v>
      </c>
    </row>
    <row r="11" spans="1:2" s="7" customFormat="1" ht="32.25" customHeight="1">
      <c r="A11" s="10">
        <v>903</v>
      </c>
      <c r="B11" s="38" t="s">
        <v>0</v>
      </c>
    </row>
    <row r="12" spans="1:2" s="7" customFormat="1" ht="31.5" customHeight="1">
      <c r="A12" s="10">
        <v>910</v>
      </c>
      <c r="B12" s="38" t="s">
        <v>47</v>
      </c>
    </row>
    <row r="17" s="5" customFormat="1" ht="12.75" hidden="1"/>
    <row r="18" s="5" customFormat="1" ht="12.75" hidden="1"/>
    <row r="19" s="5" customFormat="1" ht="42.75" customHeight="1"/>
    <row r="20" s="5" customFormat="1" ht="12.75" hidden="1"/>
    <row r="21" s="5" customFormat="1" ht="12.75" hidden="1"/>
    <row r="22" s="5" customFormat="1" ht="12.75" hidden="1"/>
    <row r="23" s="5" customFormat="1" ht="12.75"/>
    <row r="24" s="5" customFormat="1" ht="12.75"/>
    <row r="25" s="5" customFormat="1" ht="12.75"/>
    <row r="26" spans="1:2" s="5" customFormat="1" ht="12.75">
      <c r="A26" s="4"/>
      <c r="B26" s="8"/>
    </row>
    <row r="27" spans="1:2" ht="12.75">
      <c r="A27" s="1"/>
      <c r="B27" s="1"/>
    </row>
    <row r="29" ht="16.5" customHeight="1"/>
    <row r="30" spans="1:2" ht="12.75">
      <c r="A30" s="2"/>
      <c r="B30" s="3"/>
    </row>
    <row r="31" spans="1:2" ht="12.75">
      <c r="A31" s="1"/>
      <c r="B31" s="1"/>
    </row>
    <row r="32" spans="1:2" ht="12.75">
      <c r="A32" s="2"/>
      <c r="B32" s="3"/>
    </row>
    <row r="33" spans="1:2" ht="12.75">
      <c r="A33" s="1"/>
      <c r="B33" s="1"/>
    </row>
    <row r="34" spans="1:2" ht="12.75">
      <c r="A34" s="1"/>
      <c r="B34" s="1"/>
    </row>
    <row r="35" spans="1:2" ht="12.75">
      <c r="A35" s="2"/>
      <c r="B35" s="3"/>
    </row>
    <row r="36" spans="1:2" ht="12.75">
      <c r="A36" s="1"/>
      <c r="B36" s="1"/>
    </row>
    <row r="37" spans="1:2" ht="12.75">
      <c r="A37" s="2"/>
      <c r="B37" s="3"/>
    </row>
    <row r="38" spans="1:2" ht="12.75">
      <c r="A38" s="1"/>
      <c r="B38" s="1"/>
    </row>
    <row r="39" spans="1:2" ht="12.75">
      <c r="A39" s="2"/>
      <c r="B39" s="3"/>
    </row>
    <row r="40" spans="1:2" ht="12.75">
      <c r="A40" s="1"/>
      <c r="B40" s="1"/>
    </row>
    <row r="41" spans="1:2" ht="12.75">
      <c r="A41" s="2"/>
      <c r="B41" s="3"/>
    </row>
    <row r="42" spans="1:2" ht="12.75">
      <c r="A42" s="1"/>
      <c r="B42" s="1"/>
    </row>
  </sheetData>
  <sheetProtection/>
  <mergeCells count="4">
    <mergeCell ref="A6:B6"/>
    <mergeCell ref="A7:B7"/>
    <mergeCell ref="A8:A9"/>
    <mergeCell ref="B8:B9"/>
  </mergeCells>
  <printOptions horizontalCentered="1"/>
  <pageMargins left="0.7480314960629921" right="0.7480314960629921" top="0.7874015748031497" bottom="0.5905511811023623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7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3.8515625" style="0" customWidth="1"/>
    <col min="2" max="2" width="23.57421875" style="28" customWidth="1"/>
    <col min="3" max="3" width="49.140625" style="0" customWidth="1"/>
  </cols>
  <sheetData>
    <row r="1" spans="1:9" ht="15.75">
      <c r="A1" s="12"/>
      <c r="B1" s="12"/>
      <c r="C1" s="12" t="s">
        <v>7</v>
      </c>
      <c r="D1" s="15"/>
      <c r="E1" s="15"/>
      <c r="F1" s="15"/>
      <c r="G1" s="15"/>
      <c r="H1" s="15"/>
      <c r="I1" s="15"/>
    </row>
    <row r="2" spans="1:9" ht="15.75">
      <c r="A2" s="12"/>
      <c r="B2" s="12"/>
      <c r="C2" s="12" t="s">
        <v>5</v>
      </c>
      <c r="D2" s="15"/>
      <c r="E2" s="15"/>
      <c r="F2" s="15"/>
      <c r="G2" s="15"/>
      <c r="H2" s="15"/>
      <c r="I2" s="15"/>
    </row>
    <row r="3" spans="1:9" ht="15.75">
      <c r="A3" s="12"/>
      <c r="B3" s="12"/>
      <c r="C3" s="12" t="s">
        <v>28</v>
      </c>
      <c r="D3" s="15"/>
      <c r="E3" s="15"/>
      <c r="F3" s="15"/>
      <c r="G3" s="15"/>
      <c r="H3" s="15"/>
      <c r="I3" s="15"/>
    </row>
    <row r="4" spans="1:9" ht="15.75">
      <c r="A4" s="12"/>
      <c r="B4" s="12"/>
      <c r="C4" s="93" t="s">
        <v>136</v>
      </c>
      <c r="D4" s="15"/>
      <c r="E4" s="15"/>
      <c r="F4" s="15"/>
      <c r="G4" s="15"/>
      <c r="H4" s="15"/>
      <c r="I4" s="15"/>
    </row>
    <row r="7" spans="1:3" s="9" customFormat="1" ht="38.25" customHeight="1">
      <c r="A7" s="143" t="s">
        <v>216</v>
      </c>
      <c r="B7" s="143"/>
      <c r="C7" s="143"/>
    </row>
    <row r="8" spans="1:3" s="9" customFormat="1" ht="15.75">
      <c r="A8" s="14"/>
      <c r="B8" s="16"/>
      <c r="C8" s="17"/>
    </row>
    <row r="9" spans="1:3" s="18" customFormat="1" ht="30" customHeight="1">
      <c r="A9" s="142" t="s">
        <v>12</v>
      </c>
      <c r="B9" s="142"/>
      <c r="C9" s="144" t="s">
        <v>13</v>
      </c>
    </row>
    <row r="10" spans="1:3" s="18" customFormat="1" ht="45">
      <c r="A10" s="39" t="s">
        <v>14</v>
      </c>
      <c r="B10" s="40" t="s">
        <v>15</v>
      </c>
      <c r="C10" s="144"/>
    </row>
    <row r="11" spans="1:3" s="18" customFormat="1" ht="38.25" customHeight="1">
      <c r="A11" s="41">
        <v>903</v>
      </c>
      <c r="B11" s="20"/>
      <c r="C11" s="21" t="s">
        <v>16</v>
      </c>
    </row>
    <row r="12" spans="1:3" s="18" customFormat="1" ht="42.75" customHeight="1">
      <c r="A12" s="19">
        <v>903</v>
      </c>
      <c r="B12" s="22" t="s">
        <v>32</v>
      </c>
      <c r="C12" s="23" t="s">
        <v>34</v>
      </c>
    </row>
    <row r="13" spans="1:6" s="18" customFormat="1" ht="49.5" customHeight="1">
      <c r="A13" s="19">
        <v>903</v>
      </c>
      <c r="B13" s="22" t="s">
        <v>33</v>
      </c>
      <c r="C13" s="23" t="s">
        <v>17</v>
      </c>
      <c r="F13" s="24"/>
    </row>
    <row r="14" spans="1:2" s="18" customFormat="1" ht="15">
      <c r="A14" s="25"/>
      <c r="B14" s="26"/>
    </row>
    <row r="15" s="18" customFormat="1" ht="14.25">
      <c r="B15" s="26"/>
    </row>
    <row r="16" s="18" customFormat="1" ht="14.25">
      <c r="B16" s="26"/>
    </row>
    <row r="17" s="18" customFormat="1" ht="14.25">
      <c r="B17" s="26"/>
    </row>
    <row r="18" s="18" customFormat="1" ht="14.25">
      <c r="B18" s="26"/>
    </row>
    <row r="19" s="18" customFormat="1" ht="14.25">
      <c r="B19" s="26"/>
    </row>
    <row r="20" s="18" customFormat="1" ht="14.25">
      <c r="B20" s="26"/>
    </row>
    <row r="21" s="18" customFormat="1" ht="14.25">
      <c r="B21" s="26"/>
    </row>
    <row r="22" s="18" customFormat="1" ht="14.25">
      <c r="B22" s="26"/>
    </row>
    <row r="23" s="18" customFormat="1" ht="14.25">
      <c r="B23" s="26"/>
    </row>
    <row r="24" s="18" customFormat="1" ht="14.25">
      <c r="B24" s="26"/>
    </row>
    <row r="25" s="18" customFormat="1" ht="14.25">
      <c r="B25" s="26"/>
    </row>
    <row r="26" s="18" customFormat="1" ht="14.25">
      <c r="B26" s="26"/>
    </row>
    <row r="27" s="18" customFormat="1" ht="14.25">
      <c r="B27" s="26"/>
    </row>
    <row r="28" s="18" customFormat="1" ht="14.25">
      <c r="B28" s="26"/>
    </row>
    <row r="29" s="18" customFormat="1" ht="14.25">
      <c r="B29" s="26"/>
    </row>
    <row r="30" s="18" customFormat="1" ht="14.25">
      <c r="B30" s="26"/>
    </row>
    <row r="31" s="18" customFormat="1" ht="14.25">
      <c r="B31" s="26"/>
    </row>
    <row r="32" s="18" customFormat="1" ht="14.25">
      <c r="B32" s="26"/>
    </row>
    <row r="33" s="18" customFormat="1" ht="14.25">
      <c r="B33" s="26"/>
    </row>
    <row r="34" s="18" customFormat="1" ht="14.25">
      <c r="B34" s="26"/>
    </row>
    <row r="35" s="18" customFormat="1" ht="14.25">
      <c r="B35" s="26"/>
    </row>
    <row r="36" s="18" customFormat="1" ht="14.25">
      <c r="B36" s="26"/>
    </row>
    <row r="37" s="18" customFormat="1" ht="14.25">
      <c r="B37" s="26"/>
    </row>
    <row r="38" s="18" customFormat="1" ht="14.25">
      <c r="B38" s="26"/>
    </row>
    <row r="39" s="18" customFormat="1" ht="14.25">
      <c r="B39" s="26"/>
    </row>
    <row r="40" s="18" customFormat="1" ht="14.25">
      <c r="B40" s="26"/>
    </row>
    <row r="41" s="18" customFormat="1" ht="14.25">
      <c r="B41" s="26"/>
    </row>
    <row r="42" s="18" customFormat="1" ht="14.25">
      <c r="B42" s="26"/>
    </row>
    <row r="43" s="18" customFormat="1" ht="14.25">
      <c r="B43" s="26"/>
    </row>
    <row r="44" s="18" customFormat="1" ht="14.25">
      <c r="B44" s="26"/>
    </row>
    <row r="45" s="18" customFormat="1" ht="14.25">
      <c r="B45" s="26"/>
    </row>
    <row r="46" s="18" customFormat="1" ht="14.25">
      <c r="B46" s="26"/>
    </row>
    <row r="47" s="18" customFormat="1" ht="14.25">
      <c r="B47" s="26"/>
    </row>
    <row r="48" s="18" customFormat="1" ht="14.25">
      <c r="B48" s="26"/>
    </row>
    <row r="49" s="18" customFormat="1" ht="14.25">
      <c r="B49" s="26"/>
    </row>
    <row r="50" s="18" customFormat="1" ht="14.25">
      <c r="B50" s="26"/>
    </row>
    <row r="51" s="18" customFormat="1" ht="14.25">
      <c r="B51" s="26"/>
    </row>
    <row r="52" s="18" customFormat="1" ht="14.25">
      <c r="B52" s="26"/>
    </row>
    <row r="53" s="18" customFormat="1" ht="14.25">
      <c r="B53" s="26"/>
    </row>
    <row r="54" s="18" customFormat="1" ht="14.25">
      <c r="B54" s="26"/>
    </row>
    <row r="55" s="18" customFormat="1" ht="14.25">
      <c r="B55" s="26"/>
    </row>
    <row r="56" s="18" customFormat="1" ht="14.25">
      <c r="B56" s="26"/>
    </row>
    <row r="57" s="18" customFormat="1" ht="14.25">
      <c r="B57" s="26"/>
    </row>
    <row r="58" s="18" customFormat="1" ht="14.25">
      <c r="B58" s="26"/>
    </row>
    <row r="59" s="18" customFormat="1" ht="14.25">
      <c r="B59" s="26"/>
    </row>
    <row r="60" s="18" customFormat="1" ht="14.25">
      <c r="B60" s="26"/>
    </row>
    <row r="61" s="18" customFormat="1" ht="14.25">
      <c r="B61" s="26"/>
    </row>
    <row r="62" s="18" customFormat="1" ht="14.25">
      <c r="B62" s="26"/>
    </row>
    <row r="63" s="18" customFormat="1" ht="14.25">
      <c r="B63" s="26"/>
    </row>
    <row r="64" s="18" customFormat="1" ht="14.25">
      <c r="B64" s="26"/>
    </row>
    <row r="65" s="18" customFormat="1" ht="14.25">
      <c r="B65" s="26"/>
    </row>
    <row r="66" s="18" customFormat="1" ht="14.25">
      <c r="B66" s="26"/>
    </row>
    <row r="67" s="18" customFormat="1" ht="14.25">
      <c r="B67" s="26"/>
    </row>
    <row r="68" s="18" customFormat="1" ht="14.25">
      <c r="B68" s="26"/>
    </row>
    <row r="69" s="18" customFormat="1" ht="14.25">
      <c r="B69" s="26"/>
    </row>
    <row r="70" s="18" customFormat="1" ht="14.25">
      <c r="B70" s="26"/>
    </row>
    <row r="71" s="27" customFormat="1" ht="14.25">
      <c r="B71" s="26"/>
    </row>
    <row r="72" s="27" customFormat="1" ht="14.25">
      <c r="B72" s="26"/>
    </row>
    <row r="73" s="27" customFormat="1" ht="14.25">
      <c r="B73" s="26"/>
    </row>
    <row r="74" s="27" customFormat="1" ht="14.25">
      <c r="B74" s="26"/>
    </row>
    <row r="75" s="27" customFormat="1" ht="14.25">
      <c r="B75" s="26"/>
    </row>
  </sheetData>
  <sheetProtection/>
  <mergeCells count="3">
    <mergeCell ref="A9:B9"/>
    <mergeCell ref="A7:C7"/>
    <mergeCell ref="C9:C10"/>
  </mergeCells>
  <printOptions/>
  <pageMargins left="0.75" right="0.75" top="0.66" bottom="0.7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4"/>
  <sheetViews>
    <sheetView zoomScalePageLayoutView="0" workbookViewId="0" topLeftCell="A106">
      <selection activeCell="H83" sqref="H83"/>
    </sheetView>
  </sheetViews>
  <sheetFormatPr defaultColWidth="9.140625" defaultRowHeight="12.75" outlineLevelRow="7"/>
  <cols>
    <col min="1" max="1" width="55.28125" style="80" customWidth="1"/>
    <col min="2" max="2" width="5.7109375" style="80" customWidth="1"/>
    <col min="3" max="3" width="7.28125" style="80" customWidth="1"/>
    <col min="4" max="4" width="10.57421875" style="80" customWidth="1"/>
    <col min="5" max="5" width="7.421875" style="80" customWidth="1"/>
    <col min="6" max="8" width="13.140625" style="98" customWidth="1"/>
    <col min="9" max="16384" width="9.140625" style="81" customWidth="1"/>
  </cols>
  <sheetData>
    <row r="1" spans="6:8" ht="15.75">
      <c r="F1" s="95"/>
      <c r="G1" s="95"/>
      <c r="H1" s="95" t="s">
        <v>8</v>
      </c>
    </row>
    <row r="2" spans="6:8" ht="15.75">
      <c r="F2" s="95"/>
      <c r="G2" s="95"/>
      <c r="H2" s="95" t="s">
        <v>5</v>
      </c>
    </row>
    <row r="3" spans="6:8" ht="15.75">
      <c r="F3" s="95"/>
      <c r="G3" s="95"/>
      <c r="H3" s="95" t="s">
        <v>28</v>
      </c>
    </row>
    <row r="4" spans="6:8" ht="15.75">
      <c r="F4" s="93"/>
      <c r="G4" s="93"/>
      <c r="H4" s="93" t="s">
        <v>136</v>
      </c>
    </row>
    <row r="5" spans="1:8" ht="12.75">
      <c r="A5" s="82"/>
      <c r="B5" s="82"/>
      <c r="C5" s="82"/>
      <c r="D5" s="82"/>
      <c r="E5" s="82"/>
      <c r="F5" s="96"/>
      <c r="G5" s="96"/>
      <c r="H5" s="96"/>
    </row>
    <row r="6" spans="1:8" ht="70.5" customHeight="1">
      <c r="A6" s="146" t="s">
        <v>217</v>
      </c>
      <c r="B6" s="146"/>
      <c r="C6" s="146"/>
      <c r="D6" s="146"/>
      <c r="E6" s="146"/>
      <c r="F6" s="146"/>
      <c r="G6" s="146"/>
      <c r="H6" s="146"/>
    </row>
    <row r="7" spans="1:8" ht="12.75">
      <c r="A7" s="83"/>
      <c r="B7" s="83"/>
      <c r="C7" s="83"/>
      <c r="D7" s="83"/>
      <c r="E7" s="83"/>
      <c r="F7" s="97"/>
      <c r="G7" s="97"/>
      <c r="H7" s="97" t="s">
        <v>49</v>
      </c>
    </row>
    <row r="8" spans="1:8" ht="21">
      <c r="A8" s="104" t="s">
        <v>50</v>
      </c>
      <c r="B8" s="104" t="s">
        <v>51</v>
      </c>
      <c r="C8" s="104" t="s">
        <v>52</v>
      </c>
      <c r="D8" s="104" t="s">
        <v>53</v>
      </c>
      <c r="E8" s="104" t="s">
        <v>54</v>
      </c>
      <c r="F8" s="104" t="s">
        <v>218</v>
      </c>
      <c r="G8" s="104" t="s">
        <v>219</v>
      </c>
      <c r="H8" s="104" t="s">
        <v>220</v>
      </c>
    </row>
    <row r="9" spans="1:8" ht="12.75">
      <c r="A9" s="84" t="s">
        <v>16</v>
      </c>
      <c r="B9" s="85" t="s">
        <v>23</v>
      </c>
      <c r="C9" s="86"/>
      <c r="D9" s="86"/>
      <c r="E9" s="86"/>
      <c r="F9" s="100">
        <f>F10+F48+F53+F70+F94+F101</f>
        <v>30197.721</v>
      </c>
      <c r="G9" s="100">
        <f>G10+G48+G53+G70+G94+G101</f>
        <v>31203.154000000006</v>
      </c>
      <c r="H9" s="100">
        <f>H10+H48+H53+H70+H94+H101</f>
        <v>32420.275000000005</v>
      </c>
    </row>
    <row r="10" spans="1:8" ht="12.75" outlineLevel="1">
      <c r="A10" s="84" t="s">
        <v>55</v>
      </c>
      <c r="B10" s="85" t="s">
        <v>23</v>
      </c>
      <c r="C10" s="86" t="s">
        <v>56</v>
      </c>
      <c r="D10" s="86"/>
      <c r="E10" s="86"/>
      <c r="F10" s="196">
        <f>F11+F31+F35</f>
        <v>10344.235980000001</v>
      </c>
      <c r="G10" s="196">
        <f>G11+G31+G35</f>
        <v>10344.235980000001</v>
      </c>
      <c r="H10" s="196">
        <f>H11+H31+H35</f>
        <v>10344.235980000001</v>
      </c>
    </row>
    <row r="11" spans="1:8" ht="33.75" outlineLevel="2">
      <c r="A11" s="84" t="s">
        <v>62</v>
      </c>
      <c r="B11" s="85" t="s">
        <v>23</v>
      </c>
      <c r="C11" s="86" t="s">
        <v>63</v>
      </c>
      <c r="D11" s="86"/>
      <c r="E11" s="86"/>
      <c r="F11" s="193">
        <f>F12</f>
        <v>9624.369560000001</v>
      </c>
      <c r="G11" s="193">
        <f>G12</f>
        <v>9624.369560000001</v>
      </c>
      <c r="H11" s="193">
        <f>H12</f>
        <v>9624.369560000001</v>
      </c>
    </row>
    <row r="12" spans="1:8" ht="33.75" outlineLevel="3">
      <c r="A12" s="84" t="s">
        <v>137</v>
      </c>
      <c r="B12" s="85" t="s">
        <v>23</v>
      </c>
      <c r="C12" s="86" t="s">
        <v>63</v>
      </c>
      <c r="D12" s="86" t="s">
        <v>138</v>
      </c>
      <c r="E12" s="86"/>
      <c r="F12" s="113">
        <f>F13+F26</f>
        <v>9624.369560000001</v>
      </c>
      <c r="G12" s="113">
        <f>G13+G26</f>
        <v>9624.369560000001</v>
      </c>
      <c r="H12" s="113">
        <f>H13+H26</f>
        <v>9624.369560000001</v>
      </c>
    </row>
    <row r="13" spans="1:8" ht="12.75" outlineLevel="4">
      <c r="A13" s="84" t="s">
        <v>57</v>
      </c>
      <c r="B13" s="85" t="s">
        <v>23</v>
      </c>
      <c r="C13" s="86" t="s">
        <v>63</v>
      </c>
      <c r="D13" s="86" t="s">
        <v>58</v>
      </c>
      <c r="E13" s="86"/>
      <c r="F13" s="113">
        <f>F14+F18+F23</f>
        <v>8595.895840000001</v>
      </c>
      <c r="G13" s="113">
        <f>G14+G18+G23</f>
        <v>8595.895840000001</v>
      </c>
      <c r="H13" s="113">
        <f>H14+H18+H23</f>
        <v>8595.895840000001</v>
      </c>
    </row>
    <row r="14" spans="1:8" ht="45" outlineLevel="7">
      <c r="A14" s="84" t="s">
        <v>120</v>
      </c>
      <c r="B14" s="85" t="s">
        <v>23</v>
      </c>
      <c r="C14" s="86" t="s">
        <v>63</v>
      </c>
      <c r="D14" s="86" t="s">
        <v>58</v>
      </c>
      <c r="E14" s="86" t="s">
        <v>64</v>
      </c>
      <c r="F14" s="113">
        <f>F15</f>
        <v>4244.64084</v>
      </c>
      <c r="G14" s="113">
        <f>G15</f>
        <v>4244.64084</v>
      </c>
      <c r="H14" s="113">
        <f>H15</f>
        <v>4244.64084</v>
      </c>
    </row>
    <row r="15" spans="1:8" ht="22.5" outlineLevel="7">
      <c r="A15" s="84" t="s">
        <v>65</v>
      </c>
      <c r="B15" s="85" t="s">
        <v>23</v>
      </c>
      <c r="C15" s="86" t="s">
        <v>63</v>
      </c>
      <c r="D15" s="86" t="s">
        <v>58</v>
      </c>
      <c r="E15" s="86" t="s">
        <v>66</v>
      </c>
      <c r="F15" s="113">
        <f>F16+F17</f>
        <v>4244.64084</v>
      </c>
      <c r="G15" s="113">
        <f>G16+G17</f>
        <v>4244.64084</v>
      </c>
      <c r="H15" s="113">
        <f>H16+H17</f>
        <v>4244.64084</v>
      </c>
    </row>
    <row r="16" spans="1:8" ht="12.75" outlineLevel="7">
      <c r="A16" s="87" t="s">
        <v>121</v>
      </c>
      <c r="B16" s="88" t="s">
        <v>23</v>
      </c>
      <c r="C16" s="88" t="s">
        <v>63</v>
      </c>
      <c r="D16" s="88" t="s">
        <v>58</v>
      </c>
      <c r="E16" s="88" t="s">
        <v>67</v>
      </c>
      <c r="F16" s="114">
        <f>2029.06494+1231.09835</f>
        <v>3260.16329</v>
      </c>
      <c r="G16" s="114">
        <f>2029.06494+1231.09835</f>
        <v>3260.16329</v>
      </c>
      <c r="H16" s="114">
        <f>2029.06494+1231.09835</f>
        <v>3260.16329</v>
      </c>
    </row>
    <row r="17" spans="1:8" ht="33.75" outlineLevel="7">
      <c r="A17" s="87" t="s">
        <v>122</v>
      </c>
      <c r="B17" s="88" t="s">
        <v>23</v>
      </c>
      <c r="C17" s="88" t="s">
        <v>63</v>
      </c>
      <c r="D17" s="88" t="s">
        <v>58</v>
      </c>
      <c r="E17" s="88" t="s">
        <v>123</v>
      </c>
      <c r="F17" s="114">
        <f>612.68739+371.79016</f>
        <v>984.4775500000001</v>
      </c>
      <c r="G17" s="114">
        <f>612.68739+371.79016</f>
        <v>984.4775500000001</v>
      </c>
      <c r="H17" s="114">
        <f>612.68739+371.79016</f>
        <v>984.4775500000001</v>
      </c>
    </row>
    <row r="18" spans="1:8" ht="22.5" outlineLevel="7">
      <c r="A18" s="84" t="s">
        <v>118</v>
      </c>
      <c r="B18" s="85" t="s">
        <v>23</v>
      </c>
      <c r="C18" s="86" t="s">
        <v>63</v>
      </c>
      <c r="D18" s="86" t="s">
        <v>58</v>
      </c>
      <c r="E18" s="86" t="s">
        <v>59</v>
      </c>
      <c r="F18" s="113">
        <f>F19</f>
        <v>4287.255</v>
      </c>
      <c r="G18" s="113">
        <f>G19</f>
        <v>4287.255</v>
      </c>
      <c r="H18" s="113">
        <f>H19</f>
        <v>4287.255</v>
      </c>
    </row>
    <row r="19" spans="1:8" ht="22.5" outlineLevel="7">
      <c r="A19" s="84" t="s">
        <v>119</v>
      </c>
      <c r="B19" s="85" t="s">
        <v>23</v>
      </c>
      <c r="C19" s="86" t="s">
        <v>63</v>
      </c>
      <c r="D19" s="86" t="s">
        <v>58</v>
      </c>
      <c r="E19" s="86" t="s">
        <v>60</v>
      </c>
      <c r="F19" s="113">
        <f>F20+F21+F22</f>
        <v>4287.255</v>
      </c>
      <c r="G19" s="113">
        <f>G20+G21+G22</f>
        <v>4287.255</v>
      </c>
      <c r="H19" s="113">
        <f>H20+H21+H22</f>
        <v>4287.255</v>
      </c>
    </row>
    <row r="20" spans="1:8" ht="22.5" outlineLevel="7">
      <c r="A20" s="87" t="s">
        <v>222</v>
      </c>
      <c r="B20" s="88" t="s">
        <v>23</v>
      </c>
      <c r="C20" s="88" t="s">
        <v>63</v>
      </c>
      <c r="D20" s="88" t="s">
        <v>58</v>
      </c>
      <c r="E20" s="88" t="s">
        <v>221</v>
      </c>
      <c r="F20" s="114">
        <v>500</v>
      </c>
      <c r="G20" s="114">
        <v>500</v>
      </c>
      <c r="H20" s="114">
        <v>500</v>
      </c>
    </row>
    <row r="21" spans="1:8" ht="12.75" outlineLevel="7">
      <c r="A21" s="87" t="s">
        <v>131</v>
      </c>
      <c r="B21" s="88" t="s">
        <v>23</v>
      </c>
      <c r="C21" s="88" t="s">
        <v>63</v>
      </c>
      <c r="D21" s="88" t="s">
        <v>58</v>
      </c>
      <c r="E21" s="88" t="s">
        <v>61</v>
      </c>
      <c r="F21" s="114">
        <f>160+10+200+600+7+110+300</f>
        <v>1387</v>
      </c>
      <c r="G21" s="114">
        <f>160+10+200+600+7+110+300</f>
        <v>1387</v>
      </c>
      <c r="H21" s="114">
        <f>160+10+200+600+7+110+300</f>
        <v>1387</v>
      </c>
    </row>
    <row r="22" spans="1:8" ht="12.75" outlineLevel="7">
      <c r="A22" s="87" t="s">
        <v>224</v>
      </c>
      <c r="B22" s="88" t="s">
        <v>23</v>
      </c>
      <c r="C22" s="88" t="s">
        <v>63</v>
      </c>
      <c r="D22" s="88" t="s">
        <v>58</v>
      </c>
      <c r="E22" s="88" t="s">
        <v>223</v>
      </c>
      <c r="F22" s="114">
        <f>800+1600.255</f>
        <v>2400.255</v>
      </c>
      <c r="G22" s="114">
        <f>800+1600.255</f>
        <v>2400.255</v>
      </c>
      <c r="H22" s="114">
        <f>800+1600.255</f>
        <v>2400.255</v>
      </c>
    </row>
    <row r="23" spans="1:8" ht="12.75" outlineLevel="7">
      <c r="A23" s="84" t="s">
        <v>68</v>
      </c>
      <c r="B23" s="85" t="s">
        <v>23</v>
      </c>
      <c r="C23" s="86" t="s">
        <v>63</v>
      </c>
      <c r="D23" s="86" t="s">
        <v>58</v>
      </c>
      <c r="E23" s="86" t="s">
        <v>69</v>
      </c>
      <c r="F23" s="113">
        <f>F24</f>
        <v>64</v>
      </c>
      <c r="G23" s="113">
        <f>G24</f>
        <v>64</v>
      </c>
      <c r="H23" s="113">
        <f>H24</f>
        <v>64</v>
      </c>
    </row>
    <row r="24" spans="1:8" ht="12.75" outlineLevel="7">
      <c r="A24" s="84" t="s">
        <v>70</v>
      </c>
      <c r="B24" s="85" t="s">
        <v>23</v>
      </c>
      <c r="C24" s="86" t="s">
        <v>63</v>
      </c>
      <c r="D24" s="86" t="s">
        <v>58</v>
      </c>
      <c r="E24" s="86" t="s">
        <v>71</v>
      </c>
      <c r="F24" s="113">
        <f>F25</f>
        <v>64</v>
      </c>
      <c r="G24" s="113">
        <f>G25</f>
        <v>64</v>
      </c>
      <c r="H24" s="113">
        <f>H25</f>
        <v>64</v>
      </c>
    </row>
    <row r="25" spans="1:8" ht="12.75" outlineLevel="7">
      <c r="A25" s="87" t="s">
        <v>124</v>
      </c>
      <c r="B25" s="88" t="s">
        <v>23</v>
      </c>
      <c r="C25" s="88" t="s">
        <v>63</v>
      </c>
      <c r="D25" s="88" t="s">
        <v>58</v>
      </c>
      <c r="E25" s="88" t="s">
        <v>125</v>
      </c>
      <c r="F25" s="114">
        <v>64</v>
      </c>
      <c r="G25" s="114">
        <v>64</v>
      </c>
      <c r="H25" s="114">
        <v>64</v>
      </c>
    </row>
    <row r="26" spans="1:8" ht="22.5" outlineLevel="4">
      <c r="A26" s="84" t="s">
        <v>72</v>
      </c>
      <c r="B26" s="85" t="s">
        <v>23</v>
      </c>
      <c r="C26" s="86" t="s">
        <v>63</v>
      </c>
      <c r="D26" s="86" t="s">
        <v>73</v>
      </c>
      <c r="E26" s="86"/>
      <c r="F26" s="113">
        <f>F27</f>
        <v>1028.47372</v>
      </c>
      <c r="G26" s="113">
        <f>G27</f>
        <v>1028.47372</v>
      </c>
      <c r="H26" s="113">
        <f>H27</f>
        <v>1028.47372</v>
      </c>
    </row>
    <row r="27" spans="1:8" ht="45" outlineLevel="7">
      <c r="A27" s="84" t="s">
        <v>120</v>
      </c>
      <c r="B27" s="85" t="s">
        <v>23</v>
      </c>
      <c r="C27" s="86" t="s">
        <v>63</v>
      </c>
      <c r="D27" s="86" t="s">
        <v>73</v>
      </c>
      <c r="E27" s="86" t="s">
        <v>64</v>
      </c>
      <c r="F27" s="113">
        <f>F28</f>
        <v>1028.47372</v>
      </c>
      <c r="G27" s="113">
        <f>G28</f>
        <v>1028.47372</v>
      </c>
      <c r="H27" s="113">
        <f>H28</f>
        <v>1028.47372</v>
      </c>
    </row>
    <row r="28" spans="1:8" ht="22.5" outlineLevel="7">
      <c r="A28" s="84" t="s">
        <v>65</v>
      </c>
      <c r="B28" s="85" t="s">
        <v>23</v>
      </c>
      <c r="C28" s="86" t="s">
        <v>63</v>
      </c>
      <c r="D28" s="86" t="s">
        <v>73</v>
      </c>
      <c r="E28" s="86" t="s">
        <v>66</v>
      </c>
      <c r="F28" s="113">
        <f>F29+F30</f>
        <v>1028.47372</v>
      </c>
      <c r="G28" s="113">
        <f>G29+G30</f>
        <v>1028.47372</v>
      </c>
      <c r="H28" s="113">
        <f>H29+H30</f>
        <v>1028.47372</v>
      </c>
    </row>
    <row r="29" spans="1:8" ht="12.75" outlineLevel="7">
      <c r="A29" s="87" t="s">
        <v>121</v>
      </c>
      <c r="B29" s="88" t="s">
        <v>23</v>
      </c>
      <c r="C29" s="88" t="s">
        <v>63</v>
      </c>
      <c r="D29" s="88" t="s">
        <v>73</v>
      </c>
      <c r="E29" s="88" t="s">
        <v>67</v>
      </c>
      <c r="F29" s="114">
        <v>789.84865</v>
      </c>
      <c r="G29" s="114">
        <v>789.84865</v>
      </c>
      <c r="H29" s="114">
        <v>789.84865</v>
      </c>
    </row>
    <row r="30" spans="1:8" ht="33.75" outlineLevel="7">
      <c r="A30" s="87" t="s">
        <v>122</v>
      </c>
      <c r="B30" s="88" t="s">
        <v>23</v>
      </c>
      <c r="C30" s="88" t="s">
        <v>63</v>
      </c>
      <c r="D30" s="88" t="s">
        <v>73</v>
      </c>
      <c r="E30" s="88" t="s">
        <v>123</v>
      </c>
      <c r="F30" s="114">
        <v>238.62507</v>
      </c>
      <c r="G30" s="114">
        <v>238.62507</v>
      </c>
      <c r="H30" s="114">
        <v>238.62507</v>
      </c>
    </row>
    <row r="31" spans="1:8" ht="12.75" outlineLevel="2">
      <c r="A31" s="84" t="s">
        <v>74</v>
      </c>
      <c r="B31" s="85" t="s">
        <v>23</v>
      </c>
      <c r="C31" s="86" t="s">
        <v>75</v>
      </c>
      <c r="D31" s="86"/>
      <c r="E31" s="86"/>
      <c r="F31" s="193">
        <f>F32</f>
        <v>45</v>
      </c>
      <c r="G31" s="193">
        <f>G32</f>
        <v>45</v>
      </c>
      <c r="H31" s="193">
        <f>H32</f>
        <v>45</v>
      </c>
    </row>
    <row r="32" spans="1:8" ht="22.5" outlineLevel="7">
      <c r="A32" s="122" t="s">
        <v>225</v>
      </c>
      <c r="B32" s="111" t="s">
        <v>23</v>
      </c>
      <c r="C32" s="112" t="s">
        <v>75</v>
      </c>
      <c r="D32" s="112" t="s">
        <v>226</v>
      </c>
      <c r="E32" s="112"/>
      <c r="F32" s="116">
        <f>F33</f>
        <v>45</v>
      </c>
      <c r="G32" s="116">
        <f>G33</f>
        <v>45</v>
      </c>
      <c r="H32" s="116">
        <f>H33</f>
        <v>45</v>
      </c>
    </row>
    <row r="33" spans="1:8" ht="12.75" outlineLevel="7">
      <c r="A33" s="122" t="s">
        <v>228</v>
      </c>
      <c r="B33" s="111" t="s">
        <v>23</v>
      </c>
      <c r="C33" s="112" t="s">
        <v>75</v>
      </c>
      <c r="D33" s="112" t="s">
        <v>226</v>
      </c>
      <c r="E33" s="112" t="s">
        <v>69</v>
      </c>
      <c r="F33" s="116">
        <f>F34</f>
        <v>45</v>
      </c>
      <c r="G33" s="116">
        <f>G34</f>
        <v>45</v>
      </c>
      <c r="H33" s="116">
        <f>H34</f>
        <v>45</v>
      </c>
    </row>
    <row r="34" spans="1:8" ht="12.75" outlineLevel="7">
      <c r="A34" s="122" t="s">
        <v>228</v>
      </c>
      <c r="B34" s="111" t="s">
        <v>23</v>
      </c>
      <c r="C34" s="112" t="s">
        <v>75</v>
      </c>
      <c r="D34" s="112" t="s">
        <v>226</v>
      </c>
      <c r="E34" s="112" t="s">
        <v>227</v>
      </c>
      <c r="F34" s="116">
        <v>45</v>
      </c>
      <c r="G34" s="116">
        <v>45</v>
      </c>
      <c r="H34" s="116">
        <v>45</v>
      </c>
    </row>
    <row r="35" spans="1:8" ht="12.75" outlineLevel="2">
      <c r="A35" s="84" t="s">
        <v>76</v>
      </c>
      <c r="B35" s="85" t="s">
        <v>23</v>
      </c>
      <c r="C35" s="86" t="s">
        <v>77</v>
      </c>
      <c r="D35" s="86"/>
      <c r="E35" s="86"/>
      <c r="F35" s="193">
        <f>F36</f>
        <v>674.8664200000001</v>
      </c>
      <c r="G35" s="193">
        <f>G36</f>
        <v>674.8664200000001</v>
      </c>
      <c r="H35" s="193">
        <f>H36</f>
        <v>674.8664200000001</v>
      </c>
    </row>
    <row r="36" spans="1:8" ht="12.75" outlineLevel="3">
      <c r="A36" s="84" t="s">
        <v>78</v>
      </c>
      <c r="B36" s="85" t="s">
        <v>23</v>
      </c>
      <c r="C36" s="86" t="s">
        <v>77</v>
      </c>
      <c r="D36" s="86" t="s">
        <v>79</v>
      </c>
      <c r="E36" s="86"/>
      <c r="F36" s="113">
        <f>F37+F41+F44</f>
        <v>674.8664200000001</v>
      </c>
      <c r="G36" s="113">
        <f>G37+G41+G44</f>
        <v>674.8664200000001</v>
      </c>
      <c r="H36" s="113">
        <f>H37+H41+H44</f>
        <v>674.8664200000001</v>
      </c>
    </row>
    <row r="37" spans="1:8" ht="45" outlineLevel="7">
      <c r="A37" s="84" t="s">
        <v>120</v>
      </c>
      <c r="B37" s="85" t="s">
        <v>23</v>
      </c>
      <c r="C37" s="86" t="s">
        <v>77</v>
      </c>
      <c r="D37" s="86" t="s">
        <v>79</v>
      </c>
      <c r="E37" s="86" t="s">
        <v>64</v>
      </c>
      <c r="F37" s="113">
        <f>F38+F40</f>
        <v>414.86642000000006</v>
      </c>
      <c r="G37" s="113">
        <f>G38+G40</f>
        <v>414.86642000000006</v>
      </c>
      <c r="H37" s="113">
        <f>H38+H40</f>
        <v>414.86642000000006</v>
      </c>
    </row>
    <row r="38" spans="1:8" ht="12.75" outlineLevel="7">
      <c r="A38" s="84" t="s">
        <v>139</v>
      </c>
      <c r="B38" s="85" t="s">
        <v>23</v>
      </c>
      <c r="C38" s="86" t="s">
        <v>77</v>
      </c>
      <c r="D38" s="86" t="s">
        <v>79</v>
      </c>
      <c r="E38" s="86" t="s">
        <v>140</v>
      </c>
      <c r="F38" s="113">
        <f>F39</f>
        <v>318.6378</v>
      </c>
      <c r="G38" s="113">
        <f>G39</f>
        <v>318.6378</v>
      </c>
      <c r="H38" s="113">
        <f>H39</f>
        <v>318.6378</v>
      </c>
    </row>
    <row r="39" spans="1:8" ht="12.75" outlineLevel="7">
      <c r="A39" s="87" t="s">
        <v>141</v>
      </c>
      <c r="B39" s="88" t="s">
        <v>23</v>
      </c>
      <c r="C39" s="88" t="s">
        <v>77</v>
      </c>
      <c r="D39" s="88" t="s">
        <v>79</v>
      </c>
      <c r="E39" s="88" t="s">
        <v>142</v>
      </c>
      <c r="F39" s="114">
        <v>318.6378</v>
      </c>
      <c r="G39" s="114">
        <v>318.6378</v>
      </c>
      <c r="H39" s="114">
        <v>318.6378</v>
      </c>
    </row>
    <row r="40" spans="1:8" ht="22.5" outlineLevel="7">
      <c r="A40" s="122" t="s">
        <v>230</v>
      </c>
      <c r="B40" s="88" t="s">
        <v>23</v>
      </c>
      <c r="C40" s="88" t="s">
        <v>77</v>
      </c>
      <c r="D40" s="88" t="s">
        <v>79</v>
      </c>
      <c r="E40" s="112" t="s">
        <v>229</v>
      </c>
      <c r="F40" s="116">
        <v>96.22862</v>
      </c>
      <c r="G40" s="116">
        <v>96.22862</v>
      </c>
      <c r="H40" s="116">
        <v>96.22862</v>
      </c>
    </row>
    <row r="41" spans="1:8" ht="22.5" outlineLevel="7">
      <c r="A41" s="84" t="s">
        <v>118</v>
      </c>
      <c r="B41" s="85" t="s">
        <v>23</v>
      </c>
      <c r="C41" s="86" t="s">
        <v>77</v>
      </c>
      <c r="D41" s="86" t="s">
        <v>79</v>
      </c>
      <c r="E41" s="86" t="s">
        <v>59</v>
      </c>
      <c r="F41" s="113">
        <f>F42</f>
        <v>200</v>
      </c>
      <c r="G41" s="113">
        <f>G42</f>
        <v>200</v>
      </c>
      <c r="H41" s="113">
        <f>H42</f>
        <v>200</v>
      </c>
    </row>
    <row r="42" spans="1:8" ht="22.5" outlineLevel="7">
      <c r="A42" s="84" t="s">
        <v>119</v>
      </c>
      <c r="B42" s="85" t="s">
        <v>23</v>
      </c>
      <c r="C42" s="86" t="s">
        <v>77</v>
      </c>
      <c r="D42" s="86" t="s">
        <v>79</v>
      </c>
      <c r="E42" s="86" t="s">
        <v>60</v>
      </c>
      <c r="F42" s="113">
        <f>F43</f>
        <v>200</v>
      </c>
      <c r="G42" s="113">
        <f>G43</f>
        <v>200</v>
      </c>
      <c r="H42" s="113">
        <f>H43</f>
        <v>200</v>
      </c>
    </row>
    <row r="43" spans="1:8" ht="12.75" outlineLevel="7">
      <c r="A43" s="87" t="s">
        <v>131</v>
      </c>
      <c r="B43" s="88" t="s">
        <v>23</v>
      </c>
      <c r="C43" s="88" t="s">
        <v>77</v>
      </c>
      <c r="D43" s="88" t="s">
        <v>79</v>
      </c>
      <c r="E43" s="88" t="s">
        <v>61</v>
      </c>
      <c r="F43" s="114">
        <v>200</v>
      </c>
      <c r="G43" s="114">
        <v>200</v>
      </c>
      <c r="H43" s="114">
        <v>200</v>
      </c>
    </row>
    <row r="44" spans="1:8" ht="12.75" outlineLevel="4">
      <c r="A44" s="84" t="s">
        <v>143</v>
      </c>
      <c r="B44" s="85" t="s">
        <v>23</v>
      </c>
      <c r="C44" s="86" t="s">
        <v>77</v>
      </c>
      <c r="D44" s="86" t="s">
        <v>144</v>
      </c>
      <c r="E44" s="86"/>
      <c r="F44" s="113">
        <f>F45</f>
        <v>60</v>
      </c>
      <c r="G44" s="113">
        <f>G45</f>
        <v>60</v>
      </c>
      <c r="H44" s="113">
        <f>H45</f>
        <v>60</v>
      </c>
    </row>
    <row r="45" spans="1:8" ht="12.75" outlineLevel="7">
      <c r="A45" s="84" t="s">
        <v>68</v>
      </c>
      <c r="B45" s="85" t="s">
        <v>23</v>
      </c>
      <c r="C45" s="86" t="s">
        <v>77</v>
      </c>
      <c r="D45" s="86" t="s">
        <v>144</v>
      </c>
      <c r="E45" s="86" t="s">
        <v>69</v>
      </c>
      <c r="F45" s="113">
        <f>F46</f>
        <v>60</v>
      </c>
      <c r="G45" s="113">
        <f>G46</f>
        <v>60</v>
      </c>
      <c r="H45" s="113">
        <f>H46</f>
        <v>60</v>
      </c>
    </row>
    <row r="46" spans="1:8" ht="12.75" outlineLevel="7">
      <c r="A46" s="84" t="s">
        <v>70</v>
      </c>
      <c r="B46" s="85" t="s">
        <v>23</v>
      </c>
      <c r="C46" s="86" t="s">
        <v>77</v>
      </c>
      <c r="D46" s="86" t="s">
        <v>144</v>
      </c>
      <c r="E46" s="86" t="s">
        <v>71</v>
      </c>
      <c r="F46" s="113">
        <f>F47</f>
        <v>60</v>
      </c>
      <c r="G46" s="113">
        <f>G47</f>
        <v>60</v>
      </c>
      <c r="H46" s="113">
        <f>H47</f>
        <v>60</v>
      </c>
    </row>
    <row r="47" spans="1:8" ht="12.75" outlineLevel="7">
      <c r="A47" s="133" t="s">
        <v>80</v>
      </c>
      <c r="B47" s="131" t="s">
        <v>23</v>
      </c>
      <c r="C47" s="131" t="s">
        <v>77</v>
      </c>
      <c r="D47" s="131" t="s">
        <v>144</v>
      </c>
      <c r="E47" s="131" t="s">
        <v>81</v>
      </c>
      <c r="F47" s="132">
        <v>60</v>
      </c>
      <c r="G47" s="132">
        <v>60</v>
      </c>
      <c r="H47" s="132">
        <v>60</v>
      </c>
    </row>
    <row r="48" spans="1:8" ht="22.5" outlineLevel="7">
      <c r="A48" s="84" t="s">
        <v>153</v>
      </c>
      <c r="B48" s="85" t="s">
        <v>23</v>
      </c>
      <c r="C48" s="86" t="s">
        <v>155</v>
      </c>
      <c r="D48" s="86"/>
      <c r="E48" s="86"/>
      <c r="F48" s="196">
        <f>F49</f>
        <v>30</v>
      </c>
      <c r="G48" s="196">
        <f>G49</f>
        <v>30</v>
      </c>
      <c r="H48" s="196">
        <f>H49</f>
        <v>30</v>
      </c>
    </row>
    <row r="49" spans="1:8" ht="22.5" outlineLevel="7">
      <c r="A49" s="84" t="s">
        <v>158</v>
      </c>
      <c r="B49" s="85" t="s">
        <v>23</v>
      </c>
      <c r="C49" s="86" t="s">
        <v>154</v>
      </c>
      <c r="D49" s="86"/>
      <c r="E49" s="86"/>
      <c r="F49" s="113">
        <f>F50</f>
        <v>30</v>
      </c>
      <c r="G49" s="113">
        <f>G50</f>
        <v>30</v>
      </c>
      <c r="H49" s="113">
        <f>H50</f>
        <v>30</v>
      </c>
    </row>
    <row r="50" spans="1:8" ht="22.5" outlineLevel="7">
      <c r="A50" s="84" t="s">
        <v>118</v>
      </c>
      <c r="B50" s="85" t="s">
        <v>23</v>
      </c>
      <c r="C50" s="86" t="s">
        <v>154</v>
      </c>
      <c r="D50" s="86" t="s">
        <v>159</v>
      </c>
      <c r="E50" s="86" t="s">
        <v>59</v>
      </c>
      <c r="F50" s="113">
        <f>F51</f>
        <v>30</v>
      </c>
      <c r="G50" s="113">
        <f>G51</f>
        <v>30</v>
      </c>
      <c r="H50" s="113">
        <f>H51</f>
        <v>30</v>
      </c>
    </row>
    <row r="51" spans="1:8" ht="22.5" outlineLevel="7">
      <c r="A51" s="84" t="s">
        <v>119</v>
      </c>
      <c r="B51" s="85" t="s">
        <v>23</v>
      </c>
      <c r="C51" s="86" t="s">
        <v>154</v>
      </c>
      <c r="D51" s="86" t="s">
        <v>159</v>
      </c>
      <c r="E51" s="86" t="s">
        <v>60</v>
      </c>
      <c r="F51" s="113">
        <f>F52</f>
        <v>30</v>
      </c>
      <c r="G51" s="113">
        <f>G52</f>
        <v>30</v>
      </c>
      <c r="H51" s="113">
        <f>H52</f>
        <v>30</v>
      </c>
    </row>
    <row r="52" spans="1:8" ht="12.75" outlineLevel="7">
      <c r="A52" s="87" t="s">
        <v>131</v>
      </c>
      <c r="B52" s="88" t="s">
        <v>23</v>
      </c>
      <c r="C52" s="88" t="s">
        <v>154</v>
      </c>
      <c r="D52" s="86" t="s">
        <v>159</v>
      </c>
      <c r="E52" s="88" t="s">
        <v>61</v>
      </c>
      <c r="F52" s="114">
        <v>30</v>
      </c>
      <c r="G52" s="114">
        <v>30</v>
      </c>
      <c r="H52" s="114">
        <v>30</v>
      </c>
    </row>
    <row r="53" spans="1:8" ht="12.75" outlineLevel="1">
      <c r="A53" s="84" t="s">
        <v>82</v>
      </c>
      <c r="B53" s="85" t="s">
        <v>23</v>
      </c>
      <c r="C53" s="86" t="s">
        <v>83</v>
      </c>
      <c r="D53" s="86"/>
      <c r="E53" s="86"/>
      <c r="F53" s="196">
        <f>F54+F65</f>
        <v>5348.783</v>
      </c>
      <c r="G53" s="196">
        <f>G54+G65</f>
        <v>5683.783</v>
      </c>
      <c r="H53" s="196">
        <f>H54+H65</f>
        <v>5930.783</v>
      </c>
    </row>
    <row r="54" spans="1:8" ht="12.75" outlineLevel="2">
      <c r="A54" s="84" t="s">
        <v>84</v>
      </c>
      <c r="B54" s="85" t="s">
        <v>23</v>
      </c>
      <c r="C54" s="86" t="s">
        <v>85</v>
      </c>
      <c r="D54" s="86"/>
      <c r="E54" s="86"/>
      <c r="F54" s="193">
        <f>F55+F60</f>
        <v>5343.783</v>
      </c>
      <c r="G54" s="193">
        <f>G55+G60</f>
        <v>5678.783</v>
      </c>
      <c r="H54" s="193">
        <f>H55+H60</f>
        <v>5925.783</v>
      </c>
    </row>
    <row r="55" spans="1:8" ht="12.75" outlineLevel="3">
      <c r="A55" s="84" t="s">
        <v>145</v>
      </c>
      <c r="B55" s="85" t="s">
        <v>23</v>
      </c>
      <c r="C55" s="86" t="s">
        <v>85</v>
      </c>
      <c r="D55" s="86" t="s">
        <v>146</v>
      </c>
      <c r="E55" s="86"/>
      <c r="F55" s="113">
        <f>F56</f>
        <v>1455.7830000000001</v>
      </c>
      <c r="G55" s="113">
        <f>G56</f>
        <v>1455.7830000000001</v>
      </c>
      <c r="H55" s="113">
        <f>H56</f>
        <v>1455.7830000000001</v>
      </c>
    </row>
    <row r="56" spans="1:8" ht="22.5" outlineLevel="4">
      <c r="A56" s="84" t="s">
        <v>127</v>
      </c>
      <c r="B56" s="85" t="s">
        <v>23</v>
      </c>
      <c r="C56" s="86" t="s">
        <v>85</v>
      </c>
      <c r="D56" s="86" t="s">
        <v>128</v>
      </c>
      <c r="E56" s="86"/>
      <c r="F56" s="113">
        <f>F57</f>
        <v>1455.7830000000001</v>
      </c>
      <c r="G56" s="113">
        <f>G57</f>
        <v>1455.7830000000001</v>
      </c>
      <c r="H56" s="113">
        <f>H57</f>
        <v>1455.7830000000001</v>
      </c>
    </row>
    <row r="57" spans="1:8" ht="22.5" outlineLevel="7">
      <c r="A57" s="84" t="s">
        <v>118</v>
      </c>
      <c r="B57" s="85" t="s">
        <v>23</v>
      </c>
      <c r="C57" s="86" t="s">
        <v>85</v>
      </c>
      <c r="D57" s="86" t="s">
        <v>128</v>
      </c>
      <c r="E57" s="86" t="s">
        <v>59</v>
      </c>
      <c r="F57" s="113">
        <f>F58</f>
        <v>1455.7830000000001</v>
      </c>
      <c r="G57" s="113">
        <f>G58</f>
        <v>1455.7830000000001</v>
      </c>
      <c r="H57" s="113">
        <f>H58</f>
        <v>1455.7830000000001</v>
      </c>
    </row>
    <row r="58" spans="1:8" ht="22.5" outlineLevel="7">
      <c r="A58" s="84" t="s">
        <v>119</v>
      </c>
      <c r="B58" s="85" t="s">
        <v>23</v>
      </c>
      <c r="C58" s="86" t="s">
        <v>85</v>
      </c>
      <c r="D58" s="86" t="s">
        <v>128</v>
      </c>
      <c r="E58" s="86" t="s">
        <v>60</v>
      </c>
      <c r="F58" s="113">
        <f>F59</f>
        <v>1455.7830000000001</v>
      </c>
      <c r="G58" s="113">
        <f>G59</f>
        <v>1455.7830000000001</v>
      </c>
      <c r="H58" s="113">
        <f>H59</f>
        <v>1455.7830000000001</v>
      </c>
    </row>
    <row r="59" spans="1:8" ht="12.75" outlineLevel="7">
      <c r="A59" s="87" t="s">
        <v>131</v>
      </c>
      <c r="B59" s="88" t="s">
        <v>23</v>
      </c>
      <c r="C59" s="88" t="s">
        <v>85</v>
      </c>
      <c r="D59" s="88" t="s">
        <v>128</v>
      </c>
      <c r="E59" s="88" t="s">
        <v>61</v>
      </c>
      <c r="F59" s="114">
        <f>1401.517+54.266</f>
        <v>1455.7830000000001</v>
      </c>
      <c r="G59" s="114">
        <f>1401.517+54.266</f>
        <v>1455.7830000000001</v>
      </c>
      <c r="H59" s="114">
        <f>1401.517+54.266</f>
        <v>1455.7830000000001</v>
      </c>
    </row>
    <row r="60" spans="1:8" ht="12.75" outlineLevel="4">
      <c r="A60" s="84" t="s">
        <v>147</v>
      </c>
      <c r="B60" s="85" t="s">
        <v>23</v>
      </c>
      <c r="C60" s="86" t="s">
        <v>85</v>
      </c>
      <c r="D60" s="86" t="s">
        <v>148</v>
      </c>
      <c r="E60" s="86"/>
      <c r="F60" s="113">
        <f>F61</f>
        <v>3888</v>
      </c>
      <c r="G60" s="113">
        <f>G61</f>
        <v>4223</v>
      </c>
      <c r="H60" s="113">
        <f>H61</f>
        <v>4470</v>
      </c>
    </row>
    <row r="61" spans="1:8" ht="33.75" outlineLevel="5">
      <c r="A61" s="84" t="s">
        <v>129</v>
      </c>
      <c r="B61" s="85" t="s">
        <v>23</v>
      </c>
      <c r="C61" s="86" t="s">
        <v>85</v>
      </c>
      <c r="D61" s="86" t="s">
        <v>130</v>
      </c>
      <c r="E61" s="86"/>
      <c r="F61" s="113">
        <f>F62</f>
        <v>3888</v>
      </c>
      <c r="G61" s="113">
        <f>G62</f>
        <v>4223</v>
      </c>
      <c r="H61" s="113">
        <f>H62</f>
        <v>4470</v>
      </c>
    </row>
    <row r="62" spans="1:8" ht="22.5" outlineLevel="7">
      <c r="A62" s="84" t="s">
        <v>118</v>
      </c>
      <c r="B62" s="85" t="s">
        <v>23</v>
      </c>
      <c r="C62" s="86" t="s">
        <v>85</v>
      </c>
      <c r="D62" s="86" t="s">
        <v>130</v>
      </c>
      <c r="E62" s="86" t="s">
        <v>59</v>
      </c>
      <c r="F62" s="113">
        <f>F63</f>
        <v>3888</v>
      </c>
      <c r="G62" s="113">
        <f>G63</f>
        <v>4223</v>
      </c>
      <c r="H62" s="113">
        <f>H63</f>
        <v>4470</v>
      </c>
    </row>
    <row r="63" spans="1:8" ht="22.5" outlineLevel="7">
      <c r="A63" s="84" t="s">
        <v>119</v>
      </c>
      <c r="B63" s="85" t="s">
        <v>23</v>
      </c>
      <c r="C63" s="86" t="s">
        <v>85</v>
      </c>
      <c r="D63" s="86" t="s">
        <v>130</v>
      </c>
      <c r="E63" s="86" t="s">
        <v>60</v>
      </c>
      <c r="F63" s="113">
        <f>F64</f>
        <v>3888</v>
      </c>
      <c r="G63" s="113">
        <f>G64</f>
        <v>4223</v>
      </c>
      <c r="H63" s="113">
        <f>H64</f>
        <v>4470</v>
      </c>
    </row>
    <row r="64" spans="1:8" ht="12.75" outlineLevel="7">
      <c r="A64" s="87" t="s">
        <v>131</v>
      </c>
      <c r="B64" s="123" t="s">
        <v>23</v>
      </c>
      <c r="C64" s="123" t="s">
        <v>85</v>
      </c>
      <c r="D64" s="123" t="s">
        <v>130</v>
      </c>
      <c r="E64" s="123" t="s">
        <v>61</v>
      </c>
      <c r="F64" s="124">
        <f>2388+1500</f>
        <v>3888</v>
      </c>
      <c r="G64" s="124">
        <f>2723+1500</f>
        <v>4223</v>
      </c>
      <c r="H64" s="124">
        <f>2970+1500</f>
        <v>4470</v>
      </c>
    </row>
    <row r="65" spans="1:8" ht="12.75" outlineLevel="7">
      <c r="A65" s="130" t="s">
        <v>231</v>
      </c>
      <c r="B65" s="126" t="s">
        <v>23</v>
      </c>
      <c r="C65" s="126" t="s">
        <v>232</v>
      </c>
      <c r="D65" s="126"/>
      <c r="E65" s="126"/>
      <c r="F65" s="195">
        <f>F66</f>
        <v>5</v>
      </c>
      <c r="G65" s="195">
        <f>G66</f>
        <v>5</v>
      </c>
      <c r="H65" s="195">
        <f>H66</f>
        <v>5</v>
      </c>
    </row>
    <row r="66" spans="1:8" ht="45" outlineLevel="7">
      <c r="A66" s="129" t="s">
        <v>233</v>
      </c>
      <c r="B66" s="126" t="s">
        <v>23</v>
      </c>
      <c r="C66" s="126" t="s">
        <v>232</v>
      </c>
      <c r="D66" s="126" t="s">
        <v>169</v>
      </c>
      <c r="E66" s="131"/>
      <c r="F66" s="132">
        <f>F67</f>
        <v>5</v>
      </c>
      <c r="G66" s="132">
        <f>G67</f>
        <v>5</v>
      </c>
      <c r="H66" s="132">
        <f>H67</f>
        <v>5</v>
      </c>
    </row>
    <row r="67" spans="1:8" ht="22.5" outlineLevel="7">
      <c r="A67" s="107" t="s">
        <v>118</v>
      </c>
      <c r="B67" s="126" t="s">
        <v>23</v>
      </c>
      <c r="C67" s="126" t="s">
        <v>232</v>
      </c>
      <c r="D67" s="126" t="s">
        <v>169</v>
      </c>
      <c r="E67" s="86" t="s">
        <v>59</v>
      </c>
      <c r="F67" s="132">
        <f>F68</f>
        <v>5</v>
      </c>
      <c r="G67" s="132">
        <f>G68</f>
        <v>5</v>
      </c>
      <c r="H67" s="132">
        <f>H68</f>
        <v>5</v>
      </c>
    </row>
    <row r="68" spans="1:8" ht="22.5" outlineLevel="7">
      <c r="A68" s="107" t="s">
        <v>119</v>
      </c>
      <c r="B68" s="126" t="s">
        <v>23</v>
      </c>
      <c r="C68" s="126" t="s">
        <v>232</v>
      </c>
      <c r="D68" s="126" t="s">
        <v>169</v>
      </c>
      <c r="E68" s="86" t="s">
        <v>60</v>
      </c>
      <c r="F68" s="127">
        <f>F69</f>
        <v>5</v>
      </c>
      <c r="G68" s="127">
        <f>G69</f>
        <v>5</v>
      </c>
      <c r="H68" s="127">
        <f>H69</f>
        <v>5</v>
      </c>
    </row>
    <row r="69" spans="1:8" ht="12.75" outlineLevel="7">
      <c r="A69" s="87" t="s">
        <v>131</v>
      </c>
      <c r="B69" s="131" t="s">
        <v>23</v>
      </c>
      <c r="C69" s="131" t="s">
        <v>232</v>
      </c>
      <c r="D69" s="131" t="s">
        <v>169</v>
      </c>
      <c r="E69" s="123" t="s">
        <v>61</v>
      </c>
      <c r="F69" s="132">
        <v>5</v>
      </c>
      <c r="G69" s="132">
        <v>5</v>
      </c>
      <c r="H69" s="132">
        <v>5</v>
      </c>
    </row>
    <row r="70" spans="1:8" ht="12.75" outlineLevel="1">
      <c r="A70" s="84" t="s">
        <v>86</v>
      </c>
      <c r="B70" s="85" t="s">
        <v>23</v>
      </c>
      <c r="C70" s="86" t="s">
        <v>87</v>
      </c>
      <c r="D70" s="86"/>
      <c r="E70" s="86"/>
      <c r="F70" s="196">
        <f>F71+F78+F84</f>
        <v>5638.91194</v>
      </c>
      <c r="G70" s="196">
        <f>G71+G78+G84</f>
        <v>6509.344940000001</v>
      </c>
      <c r="H70" s="196">
        <f>H71+H78+H84</f>
        <v>7479.46594</v>
      </c>
    </row>
    <row r="71" spans="1:8" ht="12.75" outlineLevel="2">
      <c r="A71" s="84" t="s">
        <v>88</v>
      </c>
      <c r="B71" s="85" t="s">
        <v>23</v>
      </c>
      <c r="C71" s="86" t="s">
        <v>89</v>
      </c>
      <c r="D71" s="86"/>
      <c r="E71" s="86"/>
      <c r="F71" s="193">
        <f>F72</f>
        <v>404.14117999999996</v>
      </c>
      <c r="G71" s="193">
        <f>G72</f>
        <v>404.14117999999996</v>
      </c>
      <c r="H71" s="193">
        <f>H72</f>
        <v>404.14117999999996</v>
      </c>
    </row>
    <row r="72" spans="1:8" ht="12.75" outlineLevel="3">
      <c r="A72" s="84" t="s">
        <v>149</v>
      </c>
      <c r="B72" s="85" t="s">
        <v>23</v>
      </c>
      <c r="C72" s="86" t="s">
        <v>89</v>
      </c>
      <c r="D72" s="86" t="s">
        <v>150</v>
      </c>
      <c r="E72" s="86"/>
      <c r="F72" s="113">
        <f>F73</f>
        <v>404.14117999999996</v>
      </c>
      <c r="G72" s="113">
        <f>G73</f>
        <v>404.14117999999996</v>
      </c>
      <c r="H72" s="113">
        <f>H73</f>
        <v>404.14117999999996</v>
      </c>
    </row>
    <row r="73" spans="1:8" ht="12.75" outlineLevel="4">
      <c r="A73" s="84" t="s">
        <v>90</v>
      </c>
      <c r="B73" s="85" t="s">
        <v>23</v>
      </c>
      <c r="C73" s="86" t="s">
        <v>89</v>
      </c>
      <c r="D73" s="86" t="s">
        <v>91</v>
      </c>
      <c r="E73" s="86"/>
      <c r="F73" s="113">
        <f>F74</f>
        <v>404.14117999999996</v>
      </c>
      <c r="G73" s="113">
        <f>G74</f>
        <v>404.14117999999996</v>
      </c>
      <c r="H73" s="113">
        <f>H74</f>
        <v>404.14117999999996</v>
      </c>
    </row>
    <row r="74" spans="1:8" ht="22.5" outlineLevel="7">
      <c r="A74" s="84" t="s">
        <v>118</v>
      </c>
      <c r="B74" s="85" t="s">
        <v>23</v>
      </c>
      <c r="C74" s="86" t="s">
        <v>89</v>
      </c>
      <c r="D74" s="86" t="s">
        <v>91</v>
      </c>
      <c r="E74" s="86" t="s">
        <v>59</v>
      </c>
      <c r="F74" s="113">
        <f>F75</f>
        <v>404.14117999999996</v>
      </c>
      <c r="G74" s="113">
        <f>G75</f>
        <v>404.14117999999996</v>
      </c>
      <c r="H74" s="113">
        <f>H75</f>
        <v>404.14117999999996</v>
      </c>
    </row>
    <row r="75" spans="1:8" ht="22.5" outlineLevel="7">
      <c r="A75" s="84" t="s">
        <v>119</v>
      </c>
      <c r="B75" s="85" t="s">
        <v>23</v>
      </c>
      <c r="C75" s="86" t="s">
        <v>89</v>
      </c>
      <c r="D75" s="86" t="s">
        <v>91</v>
      </c>
      <c r="E75" s="86" t="s">
        <v>60</v>
      </c>
      <c r="F75" s="113">
        <f>F76+F77</f>
        <v>404.14117999999996</v>
      </c>
      <c r="G75" s="113">
        <f>G76+G77</f>
        <v>404.14117999999996</v>
      </c>
      <c r="H75" s="113">
        <f>H76+H77</f>
        <v>404.14117999999996</v>
      </c>
    </row>
    <row r="76" spans="1:8" ht="12.75" outlineLevel="7">
      <c r="A76" s="87" t="s">
        <v>131</v>
      </c>
      <c r="B76" s="88" t="s">
        <v>23</v>
      </c>
      <c r="C76" s="88" t="s">
        <v>89</v>
      </c>
      <c r="D76" s="88" t="s">
        <v>91</v>
      </c>
      <c r="E76" s="88" t="s">
        <v>61</v>
      </c>
      <c r="F76" s="115">
        <f>60+144.14118</f>
        <v>204.14118</v>
      </c>
      <c r="G76" s="115">
        <f>60+144.14118</f>
        <v>204.14118</v>
      </c>
      <c r="H76" s="115">
        <f>60+144.14118</f>
        <v>204.14118</v>
      </c>
    </row>
    <row r="77" spans="1:8" ht="12.75" outlineLevel="7">
      <c r="A77" s="122" t="s">
        <v>224</v>
      </c>
      <c r="B77" s="88" t="s">
        <v>23</v>
      </c>
      <c r="C77" s="88" t="s">
        <v>89</v>
      </c>
      <c r="D77" s="88" t="s">
        <v>91</v>
      </c>
      <c r="E77" s="88" t="s">
        <v>223</v>
      </c>
      <c r="F77" s="115">
        <v>200</v>
      </c>
      <c r="G77" s="115">
        <v>200</v>
      </c>
      <c r="H77" s="115">
        <v>200</v>
      </c>
    </row>
    <row r="78" spans="1:8" ht="12.75" outlineLevel="7">
      <c r="A78" s="84" t="s">
        <v>156</v>
      </c>
      <c r="B78" s="85" t="s">
        <v>23</v>
      </c>
      <c r="C78" s="86" t="s">
        <v>157</v>
      </c>
      <c r="D78" s="86"/>
      <c r="E78" s="86"/>
      <c r="F78" s="193">
        <f>F79</f>
        <v>760</v>
      </c>
      <c r="G78" s="193">
        <f>G79</f>
        <v>1260</v>
      </c>
      <c r="H78" s="193">
        <f>H79</f>
        <v>1760</v>
      </c>
    </row>
    <row r="79" spans="1:8" ht="33.75" outlineLevel="7">
      <c r="A79" s="84" t="s">
        <v>234</v>
      </c>
      <c r="B79" s="85" t="s">
        <v>23</v>
      </c>
      <c r="C79" s="86" t="s">
        <v>157</v>
      </c>
      <c r="D79" s="86" t="s">
        <v>235</v>
      </c>
      <c r="E79" s="86"/>
      <c r="F79" s="113">
        <f>F80</f>
        <v>760</v>
      </c>
      <c r="G79" s="113">
        <f>G80</f>
        <v>1260</v>
      </c>
      <c r="H79" s="113">
        <f>H80</f>
        <v>1760</v>
      </c>
    </row>
    <row r="80" spans="1:8" ht="22.5" outlineLevel="7">
      <c r="A80" s="84" t="s">
        <v>118</v>
      </c>
      <c r="B80" s="85" t="s">
        <v>23</v>
      </c>
      <c r="C80" s="86" t="s">
        <v>157</v>
      </c>
      <c r="D80" s="86" t="s">
        <v>235</v>
      </c>
      <c r="E80" s="86" t="s">
        <v>59</v>
      </c>
      <c r="F80" s="113">
        <f>F81</f>
        <v>760</v>
      </c>
      <c r="G80" s="113">
        <f>G81</f>
        <v>1260</v>
      </c>
      <c r="H80" s="113">
        <f>H81</f>
        <v>1760</v>
      </c>
    </row>
    <row r="81" spans="1:8" ht="22.5" outlineLevel="7">
      <c r="A81" s="84" t="s">
        <v>119</v>
      </c>
      <c r="B81" s="85" t="s">
        <v>23</v>
      </c>
      <c r="C81" s="86" t="s">
        <v>157</v>
      </c>
      <c r="D81" s="86" t="s">
        <v>235</v>
      </c>
      <c r="E81" s="86" t="s">
        <v>60</v>
      </c>
      <c r="F81" s="113">
        <f>F82+F83</f>
        <v>760</v>
      </c>
      <c r="G81" s="113">
        <f>G82+G83</f>
        <v>1260</v>
      </c>
      <c r="H81" s="113">
        <f>H82+H83</f>
        <v>1760</v>
      </c>
    </row>
    <row r="82" spans="1:8" ht="22.5" outlineLevel="7">
      <c r="A82" s="180" t="s">
        <v>222</v>
      </c>
      <c r="B82" s="88" t="s">
        <v>23</v>
      </c>
      <c r="C82" s="88" t="s">
        <v>157</v>
      </c>
      <c r="D82" s="88" t="s">
        <v>235</v>
      </c>
      <c r="E82" s="128" t="s">
        <v>221</v>
      </c>
      <c r="F82" s="115">
        <v>400</v>
      </c>
      <c r="G82" s="115">
        <v>900</v>
      </c>
      <c r="H82" s="115">
        <v>400</v>
      </c>
    </row>
    <row r="83" spans="1:8" ht="12.75" outlineLevel="2">
      <c r="A83" s="87" t="s">
        <v>131</v>
      </c>
      <c r="B83" s="88" t="s">
        <v>23</v>
      </c>
      <c r="C83" s="88" t="s">
        <v>157</v>
      </c>
      <c r="D83" s="88" t="s">
        <v>235</v>
      </c>
      <c r="E83" s="88" t="s">
        <v>61</v>
      </c>
      <c r="F83" s="115">
        <v>360</v>
      </c>
      <c r="G83" s="115">
        <v>360</v>
      </c>
      <c r="H83" s="115">
        <v>1360</v>
      </c>
    </row>
    <row r="84" spans="1:8" ht="12.75" outlineLevel="3">
      <c r="A84" s="84" t="s">
        <v>92</v>
      </c>
      <c r="B84" s="85" t="s">
        <v>23</v>
      </c>
      <c r="C84" s="86" t="s">
        <v>93</v>
      </c>
      <c r="D84" s="86" t="s">
        <v>151</v>
      </c>
      <c r="E84" s="86"/>
      <c r="F84" s="193">
        <f>F85+F90</f>
        <v>4474.77076</v>
      </c>
      <c r="G84" s="193">
        <f>G85+G90</f>
        <v>4845.20376</v>
      </c>
      <c r="H84" s="193">
        <f>H85+H90</f>
        <v>5315.32476</v>
      </c>
    </row>
    <row r="85" spans="1:8" ht="12.75" outlineLevel="4">
      <c r="A85" s="84" t="s">
        <v>94</v>
      </c>
      <c r="B85" s="85" t="s">
        <v>23</v>
      </c>
      <c r="C85" s="86" t="s">
        <v>93</v>
      </c>
      <c r="D85" s="86" t="s">
        <v>95</v>
      </c>
      <c r="E85" s="86"/>
      <c r="F85" s="197">
        <f>F86</f>
        <v>2625.0550000000003</v>
      </c>
      <c r="G85" s="197">
        <f>G86</f>
        <v>2625.0550000000003</v>
      </c>
      <c r="H85" s="197">
        <f>H86</f>
        <v>2625.0550000000003</v>
      </c>
    </row>
    <row r="86" spans="1:8" ht="22.5" outlineLevel="7">
      <c r="A86" s="84" t="s">
        <v>118</v>
      </c>
      <c r="B86" s="85" t="s">
        <v>23</v>
      </c>
      <c r="C86" s="86" t="s">
        <v>93</v>
      </c>
      <c r="D86" s="86" t="s">
        <v>95</v>
      </c>
      <c r="E86" s="86" t="s">
        <v>59</v>
      </c>
      <c r="F86" s="113">
        <f>F87</f>
        <v>2625.0550000000003</v>
      </c>
      <c r="G86" s="113">
        <f>G87</f>
        <v>2625.0550000000003</v>
      </c>
      <c r="H86" s="113">
        <f>H87</f>
        <v>2625.0550000000003</v>
      </c>
    </row>
    <row r="87" spans="1:8" ht="22.5" outlineLevel="7">
      <c r="A87" s="84" t="s">
        <v>119</v>
      </c>
      <c r="B87" s="85" t="s">
        <v>23</v>
      </c>
      <c r="C87" s="86" t="s">
        <v>93</v>
      </c>
      <c r="D87" s="86" t="s">
        <v>95</v>
      </c>
      <c r="E87" s="86" t="s">
        <v>60</v>
      </c>
      <c r="F87" s="113">
        <f>F88+F89</f>
        <v>2625.0550000000003</v>
      </c>
      <c r="G87" s="113">
        <f>G88+G89</f>
        <v>2625.0550000000003</v>
      </c>
      <c r="H87" s="113">
        <f>H88+H89</f>
        <v>2625.0550000000003</v>
      </c>
    </row>
    <row r="88" spans="1:8" ht="12.75" outlineLevel="7">
      <c r="A88" s="87" t="s">
        <v>131</v>
      </c>
      <c r="B88" s="88" t="s">
        <v>23</v>
      </c>
      <c r="C88" s="88" t="s">
        <v>93</v>
      </c>
      <c r="D88" s="88" t="s">
        <v>95</v>
      </c>
      <c r="E88" s="88" t="s">
        <v>61</v>
      </c>
      <c r="F88" s="115">
        <v>720</v>
      </c>
      <c r="G88" s="115">
        <v>720</v>
      </c>
      <c r="H88" s="115">
        <v>720</v>
      </c>
    </row>
    <row r="89" spans="1:8" ht="12.75" outlineLevel="7">
      <c r="A89" s="122" t="s">
        <v>224</v>
      </c>
      <c r="B89" s="88" t="s">
        <v>23</v>
      </c>
      <c r="C89" s="88" t="s">
        <v>93</v>
      </c>
      <c r="D89" s="88" t="s">
        <v>95</v>
      </c>
      <c r="E89" s="88" t="s">
        <v>223</v>
      </c>
      <c r="F89" s="115">
        <v>1905.055</v>
      </c>
      <c r="G89" s="115">
        <v>1905.055</v>
      </c>
      <c r="H89" s="115">
        <v>1905.055</v>
      </c>
    </row>
    <row r="90" spans="1:8" ht="12.75" outlineLevel="4">
      <c r="A90" s="84" t="s">
        <v>96</v>
      </c>
      <c r="B90" s="85" t="s">
        <v>23</v>
      </c>
      <c r="C90" s="86" t="s">
        <v>93</v>
      </c>
      <c r="D90" s="86" t="s">
        <v>97</v>
      </c>
      <c r="E90" s="86"/>
      <c r="F90" s="197">
        <f>F91</f>
        <v>1849.71576</v>
      </c>
      <c r="G90" s="197">
        <f>G91</f>
        <v>2220.14876</v>
      </c>
      <c r="H90" s="197">
        <f>H91</f>
        <v>2690.26976</v>
      </c>
    </row>
    <row r="91" spans="1:8" ht="22.5" outlineLevel="7">
      <c r="A91" s="84" t="s">
        <v>118</v>
      </c>
      <c r="B91" s="85" t="s">
        <v>23</v>
      </c>
      <c r="C91" s="86" t="s">
        <v>93</v>
      </c>
      <c r="D91" s="86" t="s">
        <v>97</v>
      </c>
      <c r="E91" s="86" t="s">
        <v>59</v>
      </c>
      <c r="F91" s="113">
        <f>F92</f>
        <v>1849.71576</v>
      </c>
      <c r="G91" s="113">
        <f>G92</f>
        <v>2220.14876</v>
      </c>
      <c r="H91" s="113">
        <f>H92</f>
        <v>2690.26976</v>
      </c>
    </row>
    <row r="92" spans="1:8" ht="22.5" outlineLevel="7">
      <c r="A92" s="84" t="s">
        <v>119</v>
      </c>
      <c r="B92" s="85" t="s">
        <v>23</v>
      </c>
      <c r="C92" s="86" t="s">
        <v>93</v>
      </c>
      <c r="D92" s="86" t="s">
        <v>97</v>
      </c>
      <c r="E92" s="86" t="s">
        <v>60</v>
      </c>
      <c r="F92" s="113">
        <f>F93</f>
        <v>1849.71576</v>
      </c>
      <c r="G92" s="113">
        <f>G93</f>
        <v>2220.14876</v>
      </c>
      <c r="H92" s="113">
        <f>H93</f>
        <v>2690.26976</v>
      </c>
    </row>
    <row r="93" spans="1:8" ht="12.75" outlineLevel="7">
      <c r="A93" s="87" t="s">
        <v>131</v>
      </c>
      <c r="B93" s="88" t="s">
        <v>23</v>
      </c>
      <c r="C93" s="88" t="s">
        <v>93</v>
      </c>
      <c r="D93" s="88" t="s">
        <v>97</v>
      </c>
      <c r="E93" s="88" t="s">
        <v>61</v>
      </c>
      <c r="F93" s="114">
        <f>180+1239.71576+185+180+65</f>
        <v>1849.71576</v>
      </c>
      <c r="G93" s="114">
        <f>180+1610.14876+185+180+65</f>
        <v>2220.14876</v>
      </c>
      <c r="H93" s="114">
        <f>180+2080.26976+185+180+65</f>
        <v>2690.26976</v>
      </c>
    </row>
    <row r="94" spans="1:8" ht="12.75" outlineLevel="1">
      <c r="A94" s="84" t="s">
        <v>98</v>
      </c>
      <c r="B94" s="85" t="s">
        <v>23</v>
      </c>
      <c r="C94" s="86" t="s">
        <v>99</v>
      </c>
      <c r="D94" s="86"/>
      <c r="E94" s="86"/>
      <c r="F94" s="196">
        <f>F95</f>
        <v>8389.09008</v>
      </c>
      <c r="G94" s="196">
        <f>G95</f>
        <v>8389.09008</v>
      </c>
      <c r="H94" s="196">
        <f>H95</f>
        <v>8389.09008</v>
      </c>
    </row>
    <row r="95" spans="1:8" ht="12.75" outlineLevel="2">
      <c r="A95" s="84" t="s">
        <v>100</v>
      </c>
      <c r="B95" s="85" t="s">
        <v>23</v>
      </c>
      <c r="C95" s="86" t="s">
        <v>101</v>
      </c>
      <c r="D95" s="86"/>
      <c r="E95" s="86"/>
      <c r="F95" s="113">
        <f>F96</f>
        <v>8389.09008</v>
      </c>
      <c r="G95" s="113">
        <f>G96</f>
        <v>8389.09008</v>
      </c>
      <c r="H95" s="113">
        <f>H96</f>
        <v>8389.09008</v>
      </c>
    </row>
    <row r="96" spans="1:8" ht="12.75" outlineLevel="3">
      <c r="A96" s="84" t="s">
        <v>25</v>
      </c>
      <c r="B96" s="85" t="s">
        <v>23</v>
      </c>
      <c r="C96" s="86" t="s">
        <v>101</v>
      </c>
      <c r="D96" s="86" t="s">
        <v>152</v>
      </c>
      <c r="E96" s="86"/>
      <c r="F96" s="113">
        <f>F97</f>
        <v>8389.09008</v>
      </c>
      <c r="G96" s="113">
        <f>G97</f>
        <v>8389.09008</v>
      </c>
      <c r="H96" s="113">
        <f>H97</f>
        <v>8389.09008</v>
      </c>
    </row>
    <row r="97" spans="1:8" ht="56.25" outlineLevel="4">
      <c r="A97" s="84" t="s">
        <v>126</v>
      </c>
      <c r="B97" s="85" t="s">
        <v>23</v>
      </c>
      <c r="C97" s="86" t="s">
        <v>101</v>
      </c>
      <c r="D97" s="86" t="s">
        <v>102</v>
      </c>
      <c r="E97" s="86"/>
      <c r="F97" s="113">
        <f>F98</f>
        <v>8389.09008</v>
      </c>
      <c r="G97" s="113">
        <f>G98</f>
        <v>8389.09008</v>
      </c>
      <c r="H97" s="113">
        <f>H98</f>
        <v>8389.09008</v>
      </c>
    </row>
    <row r="98" spans="1:8" ht="12.75" outlineLevel="7">
      <c r="A98" s="84" t="s">
        <v>25</v>
      </c>
      <c r="B98" s="85" t="s">
        <v>23</v>
      </c>
      <c r="C98" s="86" t="s">
        <v>101</v>
      </c>
      <c r="D98" s="86" t="s">
        <v>102</v>
      </c>
      <c r="E98" s="86" t="s">
        <v>103</v>
      </c>
      <c r="F98" s="113">
        <f>F99</f>
        <v>8389.09008</v>
      </c>
      <c r="G98" s="113">
        <f>G99</f>
        <v>8389.09008</v>
      </c>
      <c r="H98" s="113">
        <f>H99</f>
        <v>8389.09008</v>
      </c>
    </row>
    <row r="99" spans="1:8" ht="12.75" outlineLevel="7">
      <c r="A99" s="84" t="s">
        <v>46</v>
      </c>
      <c r="B99" s="85" t="s">
        <v>23</v>
      </c>
      <c r="C99" s="86" t="s">
        <v>101</v>
      </c>
      <c r="D99" s="86" t="s">
        <v>102</v>
      </c>
      <c r="E99" s="86" t="s">
        <v>104</v>
      </c>
      <c r="F99" s="113">
        <f>F100</f>
        <v>8389.09008</v>
      </c>
      <c r="G99" s="113">
        <f>G100</f>
        <v>8389.09008</v>
      </c>
      <c r="H99" s="113">
        <f>H100</f>
        <v>8389.09008</v>
      </c>
    </row>
    <row r="100" spans="1:8" ht="12.75" outlineLevel="7">
      <c r="A100" s="87" t="s">
        <v>46</v>
      </c>
      <c r="B100" s="123" t="s">
        <v>23</v>
      </c>
      <c r="C100" s="123" t="s">
        <v>101</v>
      </c>
      <c r="D100" s="123" t="s">
        <v>102</v>
      </c>
      <c r="E100" s="123" t="s">
        <v>104</v>
      </c>
      <c r="F100" s="124">
        <v>8389.09008</v>
      </c>
      <c r="G100" s="124">
        <v>8389.09008</v>
      </c>
      <c r="H100" s="124">
        <v>8389.09008</v>
      </c>
    </row>
    <row r="101" spans="1:8" ht="12.75" outlineLevel="1">
      <c r="A101" s="84" t="s">
        <v>105</v>
      </c>
      <c r="B101" s="85" t="s">
        <v>23</v>
      </c>
      <c r="C101" s="86" t="s">
        <v>106</v>
      </c>
      <c r="D101" s="86"/>
      <c r="E101" s="86"/>
      <c r="F101" s="196">
        <f>F102+F111+F117</f>
        <v>446.7</v>
      </c>
      <c r="G101" s="196">
        <f>G102+G111+G117</f>
        <v>246.7</v>
      </c>
      <c r="H101" s="196">
        <f>H102+H111+H117</f>
        <v>246.7</v>
      </c>
    </row>
    <row r="102" spans="1:8" ht="12.75" outlineLevel="2">
      <c r="A102" s="84" t="s">
        <v>107</v>
      </c>
      <c r="B102" s="85" t="s">
        <v>23</v>
      </c>
      <c r="C102" s="86" t="s">
        <v>108</v>
      </c>
      <c r="D102" s="86"/>
      <c r="E102" s="86"/>
      <c r="F102" s="193">
        <f>F103+F107</f>
        <v>235</v>
      </c>
      <c r="G102" s="193">
        <f>G103+G107</f>
        <v>35</v>
      </c>
      <c r="H102" s="193">
        <f>H103+H107</f>
        <v>35</v>
      </c>
    </row>
    <row r="103" spans="1:8" ht="33.75" outlineLevel="3">
      <c r="A103" s="84" t="s">
        <v>236</v>
      </c>
      <c r="B103" s="85" t="s">
        <v>23</v>
      </c>
      <c r="C103" s="86" t="s">
        <v>108</v>
      </c>
      <c r="D103" s="86" t="s">
        <v>237</v>
      </c>
      <c r="E103" s="86"/>
      <c r="F103" s="113">
        <f>F104</f>
        <v>200</v>
      </c>
      <c r="G103" s="113">
        <f>G104</f>
        <v>0</v>
      </c>
      <c r="H103" s="113">
        <f>H104</f>
        <v>0</v>
      </c>
    </row>
    <row r="104" spans="1:8" ht="12.75" outlineLevel="4">
      <c r="A104" s="84" t="s">
        <v>68</v>
      </c>
      <c r="B104" s="85" t="s">
        <v>23</v>
      </c>
      <c r="C104" s="86" t="s">
        <v>108</v>
      </c>
      <c r="D104" s="86" t="s">
        <v>237</v>
      </c>
      <c r="E104" s="86" t="s">
        <v>69</v>
      </c>
      <c r="F104" s="113">
        <f>F105</f>
        <v>200</v>
      </c>
      <c r="G104" s="113">
        <f>G105</f>
        <v>0</v>
      </c>
      <c r="H104" s="113">
        <f>H105</f>
        <v>0</v>
      </c>
    </row>
    <row r="105" spans="1:8" ht="12.75" outlineLevel="5">
      <c r="A105" s="84" t="s">
        <v>238</v>
      </c>
      <c r="B105" s="85" t="s">
        <v>23</v>
      </c>
      <c r="C105" s="86" t="s">
        <v>108</v>
      </c>
      <c r="D105" s="86" t="s">
        <v>237</v>
      </c>
      <c r="E105" s="86" t="s">
        <v>161</v>
      </c>
      <c r="F105" s="113">
        <f>F106</f>
        <v>200</v>
      </c>
      <c r="G105" s="113">
        <f>G106</f>
        <v>0</v>
      </c>
      <c r="H105" s="113">
        <f>H106</f>
        <v>0</v>
      </c>
    </row>
    <row r="106" spans="1:8" s="185" customFormat="1" ht="67.5" outlineLevel="6">
      <c r="A106" s="181" t="s">
        <v>239</v>
      </c>
      <c r="B106" s="182" t="s">
        <v>23</v>
      </c>
      <c r="C106" s="183" t="s">
        <v>108</v>
      </c>
      <c r="D106" s="106" t="s">
        <v>237</v>
      </c>
      <c r="E106" s="183" t="s">
        <v>160</v>
      </c>
      <c r="F106" s="184">
        <v>200</v>
      </c>
      <c r="G106" s="184">
        <v>0</v>
      </c>
      <c r="H106" s="184">
        <v>0</v>
      </c>
    </row>
    <row r="107" spans="1:8" ht="12.75" outlineLevel="7">
      <c r="A107" s="84" t="s">
        <v>240</v>
      </c>
      <c r="B107" s="186" t="s">
        <v>23</v>
      </c>
      <c r="C107" s="108" t="s">
        <v>108</v>
      </c>
      <c r="D107" s="86" t="s">
        <v>241</v>
      </c>
      <c r="E107" s="86"/>
      <c r="F107" s="113">
        <f>F108</f>
        <v>35</v>
      </c>
      <c r="G107" s="113">
        <f>G108</f>
        <v>35</v>
      </c>
      <c r="H107" s="113">
        <f>H108</f>
        <v>35</v>
      </c>
    </row>
    <row r="108" spans="1:8" ht="12.75" outlineLevel="7">
      <c r="A108" s="84" t="s">
        <v>109</v>
      </c>
      <c r="B108" s="186" t="s">
        <v>23</v>
      </c>
      <c r="C108" s="108" t="s">
        <v>108</v>
      </c>
      <c r="D108" s="86" t="s">
        <v>241</v>
      </c>
      <c r="E108" s="86" t="s">
        <v>110</v>
      </c>
      <c r="F108" s="113">
        <f>F109</f>
        <v>35</v>
      </c>
      <c r="G108" s="113">
        <f>G109</f>
        <v>35</v>
      </c>
      <c r="H108" s="113">
        <f>H109</f>
        <v>35</v>
      </c>
    </row>
    <row r="109" spans="1:8" ht="22.5" outlineLevel="7">
      <c r="A109" s="84" t="s">
        <v>111</v>
      </c>
      <c r="B109" s="186" t="s">
        <v>23</v>
      </c>
      <c r="C109" s="108" t="s">
        <v>108</v>
      </c>
      <c r="D109" s="86" t="s">
        <v>241</v>
      </c>
      <c r="E109" s="86" t="s">
        <v>112</v>
      </c>
      <c r="F109" s="113">
        <f>F110</f>
        <v>35</v>
      </c>
      <c r="G109" s="113">
        <f>G110</f>
        <v>35</v>
      </c>
      <c r="H109" s="113">
        <f>H110</f>
        <v>35</v>
      </c>
    </row>
    <row r="110" spans="1:8" ht="22.5" outlineLevel="7">
      <c r="A110" s="105" t="s">
        <v>243</v>
      </c>
      <c r="B110" s="182" t="s">
        <v>23</v>
      </c>
      <c r="C110" s="183" t="s">
        <v>108</v>
      </c>
      <c r="D110" s="106" t="s">
        <v>241</v>
      </c>
      <c r="E110" s="106" t="s">
        <v>242</v>
      </c>
      <c r="F110" s="115">
        <v>35</v>
      </c>
      <c r="G110" s="115">
        <v>35</v>
      </c>
      <c r="H110" s="115">
        <v>35</v>
      </c>
    </row>
    <row r="111" spans="1:8" ht="12.75" outlineLevel="7">
      <c r="A111" s="125" t="s">
        <v>245</v>
      </c>
      <c r="B111" s="126" t="s">
        <v>23</v>
      </c>
      <c r="C111" s="126" t="s">
        <v>168</v>
      </c>
      <c r="D111" s="126"/>
      <c r="E111" s="126"/>
      <c r="F111" s="195">
        <f>F112</f>
        <v>110</v>
      </c>
      <c r="G111" s="195">
        <f>G112</f>
        <v>110</v>
      </c>
      <c r="H111" s="195">
        <f>H112</f>
        <v>110</v>
      </c>
    </row>
    <row r="112" spans="1:8" ht="12.75" outlineLevel="7">
      <c r="A112" s="187" t="s">
        <v>246</v>
      </c>
      <c r="B112" s="188" t="s">
        <v>23</v>
      </c>
      <c r="C112" s="188" t="s">
        <v>244</v>
      </c>
      <c r="D112" s="188"/>
      <c r="E112" s="188"/>
      <c r="F112" s="189">
        <f>F113</f>
        <v>110</v>
      </c>
      <c r="G112" s="189">
        <f>G113</f>
        <v>110</v>
      </c>
      <c r="H112" s="189">
        <f>H113</f>
        <v>110</v>
      </c>
    </row>
    <row r="113" spans="1:8" ht="22.5" outlineLevel="7">
      <c r="A113" s="190" t="s">
        <v>247</v>
      </c>
      <c r="B113" s="191" t="s">
        <v>23</v>
      </c>
      <c r="C113" s="192" t="s">
        <v>244</v>
      </c>
      <c r="D113" s="192" t="s">
        <v>248</v>
      </c>
      <c r="E113" s="112"/>
      <c r="F113" s="194">
        <f>F114</f>
        <v>110</v>
      </c>
      <c r="G113" s="194">
        <f>G114</f>
        <v>110</v>
      </c>
      <c r="H113" s="194">
        <f>H114</f>
        <v>110</v>
      </c>
    </row>
    <row r="114" spans="1:8" ht="22.5" outlineLevel="7">
      <c r="A114" s="84" t="s">
        <v>118</v>
      </c>
      <c r="B114" s="191" t="s">
        <v>23</v>
      </c>
      <c r="C114" s="192" t="s">
        <v>244</v>
      </c>
      <c r="D114" s="192" t="s">
        <v>248</v>
      </c>
      <c r="E114" s="192" t="s">
        <v>59</v>
      </c>
      <c r="F114" s="194">
        <f>F115</f>
        <v>110</v>
      </c>
      <c r="G114" s="194">
        <f>G115</f>
        <v>110</v>
      </c>
      <c r="H114" s="194">
        <f>H115</f>
        <v>110</v>
      </c>
    </row>
    <row r="115" spans="1:8" ht="22.5" outlineLevel="7">
      <c r="A115" s="84" t="s">
        <v>119</v>
      </c>
      <c r="B115" s="191" t="s">
        <v>23</v>
      </c>
      <c r="C115" s="192" t="s">
        <v>244</v>
      </c>
      <c r="D115" s="192" t="s">
        <v>248</v>
      </c>
      <c r="E115" s="192" t="s">
        <v>60</v>
      </c>
      <c r="F115" s="194">
        <f>F116</f>
        <v>110</v>
      </c>
      <c r="G115" s="194">
        <f>G116</f>
        <v>110</v>
      </c>
      <c r="H115" s="194">
        <f>H116</f>
        <v>110</v>
      </c>
    </row>
    <row r="116" spans="1:8" ht="12.75" outlineLevel="7">
      <c r="A116" s="87" t="s">
        <v>131</v>
      </c>
      <c r="B116" s="111" t="s">
        <v>23</v>
      </c>
      <c r="C116" s="112" t="s">
        <v>244</v>
      </c>
      <c r="D116" s="112" t="s">
        <v>248</v>
      </c>
      <c r="E116" s="112" t="s">
        <v>61</v>
      </c>
      <c r="F116" s="116">
        <v>110</v>
      </c>
      <c r="G116" s="116">
        <v>110</v>
      </c>
      <c r="H116" s="116">
        <v>110</v>
      </c>
    </row>
    <row r="117" spans="1:8" ht="22.5" outlineLevel="1">
      <c r="A117" s="84" t="s">
        <v>113</v>
      </c>
      <c r="B117" s="85" t="s">
        <v>23</v>
      </c>
      <c r="C117" s="86" t="s">
        <v>114</v>
      </c>
      <c r="D117" s="86"/>
      <c r="E117" s="86"/>
      <c r="F117" s="193">
        <f>F118</f>
        <v>101.7</v>
      </c>
      <c r="G117" s="193">
        <f>G118</f>
        <v>101.7</v>
      </c>
      <c r="H117" s="193">
        <f>H118</f>
        <v>101.7</v>
      </c>
    </row>
    <row r="118" spans="1:8" ht="12.75" outlineLevel="2">
      <c r="A118" s="84" t="s">
        <v>115</v>
      </c>
      <c r="B118" s="85" t="s">
        <v>23</v>
      </c>
      <c r="C118" s="86" t="s">
        <v>116</v>
      </c>
      <c r="D118" s="86"/>
      <c r="E118" s="86"/>
      <c r="F118" s="113">
        <f>F119</f>
        <v>101.7</v>
      </c>
      <c r="G118" s="113">
        <f>G119</f>
        <v>101.7</v>
      </c>
      <c r="H118" s="113">
        <f>H119</f>
        <v>101.7</v>
      </c>
    </row>
    <row r="119" spans="1:8" ht="12.75" outlineLevel="3">
      <c r="A119" s="84" t="s">
        <v>25</v>
      </c>
      <c r="B119" s="85" t="s">
        <v>23</v>
      </c>
      <c r="C119" s="86" t="s">
        <v>116</v>
      </c>
      <c r="D119" s="86" t="s">
        <v>152</v>
      </c>
      <c r="E119" s="86"/>
      <c r="F119" s="113">
        <f>F120</f>
        <v>101.7</v>
      </c>
      <c r="G119" s="113">
        <f>G120</f>
        <v>101.7</v>
      </c>
      <c r="H119" s="113">
        <f>H120</f>
        <v>101.7</v>
      </c>
    </row>
    <row r="120" spans="1:8" ht="56.25" outlineLevel="4">
      <c r="A120" s="84" t="s">
        <v>126</v>
      </c>
      <c r="B120" s="85" t="s">
        <v>23</v>
      </c>
      <c r="C120" s="86" t="s">
        <v>116</v>
      </c>
      <c r="D120" s="86" t="s">
        <v>102</v>
      </c>
      <c r="E120" s="86"/>
      <c r="F120" s="113">
        <f>F121</f>
        <v>101.7</v>
      </c>
      <c r="G120" s="113">
        <f>G121</f>
        <v>101.7</v>
      </c>
      <c r="H120" s="113">
        <f>H121</f>
        <v>101.7</v>
      </c>
    </row>
    <row r="121" spans="1:8" ht="12.75" outlineLevel="7">
      <c r="A121" s="84" t="s">
        <v>25</v>
      </c>
      <c r="B121" s="85" t="s">
        <v>23</v>
      </c>
      <c r="C121" s="86" t="s">
        <v>116</v>
      </c>
      <c r="D121" s="86" t="s">
        <v>102</v>
      </c>
      <c r="E121" s="86" t="s">
        <v>103</v>
      </c>
      <c r="F121" s="113">
        <f>F122</f>
        <v>101.7</v>
      </c>
      <c r="G121" s="113">
        <f>G122</f>
        <v>101.7</v>
      </c>
      <c r="H121" s="113">
        <f>H122</f>
        <v>101.7</v>
      </c>
    </row>
    <row r="122" spans="1:8" ht="12.75" outlineLevel="7">
      <c r="A122" s="84" t="s">
        <v>46</v>
      </c>
      <c r="B122" s="85" t="s">
        <v>23</v>
      </c>
      <c r="C122" s="86" t="s">
        <v>116</v>
      </c>
      <c r="D122" s="86" t="s">
        <v>102</v>
      </c>
      <c r="E122" s="86" t="s">
        <v>104</v>
      </c>
      <c r="F122" s="113">
        <f>F123</f>
        <v>101.7</v>
      </c>
      <c r="G122" s="113">
        <f>G123</f>
        <v>101.7</v>
      </c>
      <c r="H122" s="113">
        <f>H123</f>
        <v>101.7</v>
      </c>
    </row>
    <row r="123" spans="1:8" ht="12.75" outlineLevel="7">
      <c r="A123" s="87" t="s">
        <v>46</v>
      </c>
      <c r="B123" s="88" t="s">
        <v>23</v>
      </c>
      <c r="C123" s="88" t="s">
        <v>116</v>
      </c>
      <c r="D123" s="88" t="s">
        <v>102</v>
      </c>
      <c r="E123" s="88" t="s">
        <v>104</v>
      </c>
      <c r="F123" s="114">
        <v>101.7</v>
      </c>
      <c r="G123" s="114">
        <v>101.7</v>
      </c>
      <c r="H123" s="114">
        <v>101.7</v>
      </c>
    </row>
    <row r="124" spans="1:8" ht="12.75">
      <c r="A124" s="89"/>
      <c r="B124" s="90" t="s">
        <v>117</v>
      </c>
      <c r="C124" s="91"/>
      <c r="D124" s="91"/>
      <c r="E124" s="91"/>
      <c r="F124" s="117">
        <f>F9</f>
        <v>30197.721</v>
      </c>
      <c r="G124" s="117">
        <f>G9</f>
        <v>31203.154000000006</v>
      </c>
      <c r="H124" s="117">
        <f>H9</f>
        <v>32420.275000000005</v>
      </c>
    </row>
  </sheetData>
  <sheetProtection/>
  <mergeCells count="1">
    <mergeCell ref="A6:H6"/>
  </mergeCells>
  <printOptions/>
  <pageMargins left="0.53" right="0.17" top="0.2" bottom="0.22" header="0.16" footer="0.17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18.28125" style="0" customWidth="1"/>
    <col min="3" max="3" width="73.57421875" style="0" customWidth="1"/>
    <col min="4" max="6" width="16.140625" style="79" customWidth="1"/>
  </cols>
  <sheetData>
    <row r="1" spans="4:6" ht="12.75">
      <c r="D1" s="73"/>
      <c r="E1" s="73"/>
      <c r="F1" s="73" t="s">
        <v>11</v>
      </c>
    </row>
    <row r="2" spans="4:6" ht="12.75">
      <c r="D2" s="73"/>
      <c r="E2" s="73"/>
      <c r="F2" s="73" t="s">
        <v>41</v>
      </c>
    </row>
    <row r="3" spans="4:6" ht="12.75">
      <c r="D3" s="73"/>
      <c r="E3" s="73"/>
      <c r="F3" s="73" t="s">
        <v>28</v>
      </c>
    </row>
    <row r="4" spans="4:6" ht="15.75">
      <c r="D4" s="93"/>
      <c r="E4" s="93"/>
      <c r="F4" s="93" t="s">
        <v>136</v>
      </c>
    </row>
    <row r="5" spans="3:6" s="9" customFormat="1" ht="15.75">
      <c r="C5" s="13"/>
      <c r="D5" s="74"/>
      <c r="E5" s="74"/>
      <c r="F5" s="74"/>
    </row>
    <row r="6" spans="2:4" s="9" customFormat="1" ht="43.5" customHeight="1">
      <c r="B6" s="143" t="s">
        <v>249</v>
      </c>
      <c r="C6" s="143"/>
      <c r="D6" s="143"/>
    </row>
    <row r="7" spans="3:6" s="9" customFormat="1" ht="15.75">
      <c r="C7" s="14"/>
      <c r="D7" s="75"/>
      <c r="E7" s="75"/>
      <c r="F7" s="75" t="s">
        <v>9</v>
      </c>
    </row>
    <row r="8" spans="1:6" s="9" customFormat="1" ht="47.25" customHeight="1">
      <c r="A8" s="58" t="s">
        <v>14</v>
      </c>
      <c r="B8" s="59" t="s">
        <v>27</v>
      </c>
      <c r="C8" s="54" t="s">
        <v>1</v>
      </c>
      <c r="D8" s="38" t="s">
        <v>212</v>
      </c>
      <c r="E8" s="38" t="s">
        <v>213</v>
      </c>
      <c r="F8" s="38" t="s">
        <v>214</v>
      </c>
    </row>
    <row r="9" spans="1:6" s="9" customFormat="1" ht="17.25" customHeight="1">
      <c r="A9" s="57">
        <v>1</v>
      </c>
      <c r="B9" s="57">
        <v>2</v>
      </c>
      <c r="C9" s="56">
        <v>3</v>
      </c>
      <c r="D9" s="38">
        <v>4</v>
      </c>
      <c r="E9" s="38">
        <v>4</v>
      </c>
      <c r="F9" s="38">
        <v>4</v>
      </c>
    </row>
    <row r="10" spans="1:6" s="9" customFormat="1" ht="30" customHeight="1">
      <c r="A10" s="61" t="s">
        <v>23</v>
      </c>
      <c r="B10" s="61" t="s">
        <v>42</v>
      </c>
      <c r="C10" s="55" t="s">
        <v>43</v>
      </c>
      <c r="D10" s="76">
        <f>D11</f>
        <v>1490.7830000000001</v>
      </c>
      <c r="E10" s="76">
        <f>E11</f>
        <v>1490.7830000000001</v>
      </c>
      <c r="F10" s="76">
        <f>F11</f>
        <v>1490.7830000000001</v>
      </c>
    </row>
    <row r="11" spans="1:7" s="9" customFormat="1" ht="49.5" customHeight="1">
      <c r="A11" s="61" t="s">
        <v>23</v>
      </c>
      <c r="B11" s="61" t="s">
        <v>44</v>
      </c>
      <c r="C11" s="55" t="s">
        <v>45</v>
      </c>
      <c r="D11" s="77">
        <f>D12+D14+D16</f>
        <v>1490.7830000000001</v>
      </c>
      <c r="E11" s="77">
        <f>E12+E14+E16</f>
        <v>1490.7830000000001</v>
      </c>
      <c r="F11" s="77">
        <f>F12+F14+F16</f>
        <v>1490.7830000000001</v>
      </c>
      <c r="G11" s="67"/>
    </row>
    <row r="12" spans="1:7" s="9" customFormat="1" ht="33.75" customHeight="1">
      <c r="A12" s="61" t="s">
        <v>23</v>
      </c>
      <c r="B12" s="61" t="s">
        <v>164</v>
      </c>
      <c r="C12" s="68" t="s">
        <v>35</v>
      </c>
      <c r="D12" s="77">
        <v>0</v>
      </c>
      <c r="E12" s="77">
        <v>0</v>
      </c>
      <c r="F12" s="77">
        <v>0</v>
      </c>
      <c r="G12" s="67"/>
    </row>
    <row r="13" spans="1:7" s="9" customFormat="1" ht="33.75" customHeight="1">
      <c r="A13" s="62" t="s">
        <v>23</v>
      </c>
      <c r="B13" s="62" t="s">
        <v>164</v>
      </c>
      <c r="C13" s="99" t="s">
        <v>3</v>
      </c>
      <c r="D13" s="78">
        <v>0</v>
      </c>
      <c r="E13" s="78">
        <v>0</v>
      </c>
      <c r="F13" s="78">
        <v>0</v>
      </c>
      <c r="G13" s="69"/>
    </row>
    <row r="14" spans="1:7" s="9" customFormat="1" ht="33.75" customHeight="1">
      <c r="A14" s="61" t="s">
        <v>23</v>
      </c>
      <c r="B14" s="61" t="s">
        <v>165</v>
      </c>
      <c r="C14" s="198" t="s">
        <v>167</v>
      </c>
      <c r="D14" s="77">
        <f>D15</f>
        <v>0</v>
      </c>
      <c r="E14" s="77">
        <f>E15</f>
        <v>0</v>
      </c>
      <c r="F14" s="77">
        <f>F15</f>
        <v>0</v>
      </c>
      <c r="G14" s="69"/>
    </row>
    <row r="15" spans="1:7" s="9" customFormat="1" ht="33.75" customHeight="1">
      <c r="A15" s="62" t="s">
        <v>23</v>
      </c>
      <c r="B15" s="62" t="s">
        <v>165</v>
      </c>
      <c r="C15" s="118" t="s">
        <v>166</v>
      </c>
      <c r="D15" s="119">
        <v>0</v>
      </c>
      <c r="E15" s="119">
        <v>0</v>
      </c>
      <c r="F15" s="119">
        <v>0</v>
      </c>
      <c r="G15" s="69"/>
    </row>
    <row r="16" spans="1:7" s="9" customFormat="1" ht="23.25" customHeight="1">
      <c r="A16" s="61" t="s">
        <v>23</v>
      </c>
      <c r="B16" s="61" t="s">
        <v>163</v>
      </c>
      <c r="C16" s="70" t="s">
        <v>46</v>
      </c>
      <c r="D16" s="120">
        <f>SUM(D17:D19)</f>
        <v>1490.7830000000001</v>
      </c>
      <c r="E16" s="120">
        <f>SUM(E17:E19)</f>
        <v>1490.7830000000001</v>
      </c>
      <c r="F16" s="120">
        <f>SUM(F17:F19)</f>
        <v>1490.7830000000001</v>
      </c>
      <c r="G16" s="67"/>
    </row>
    <row r="17" spans="1:6" s="9" customFormat="1" ht="81.75" customHeight="1">
      <c r="A17" s="62" t="s">
        <v>23</v>
      </c>
      <c r="B17" s="62" t="s">
        <v>162</v>
      </c>
      <c r="C17" s="71" t="s">
        <v>250</v>
      </c>
      <c r="D17" s="121">
        <v>1401.517</v>
      </c>
      <c r="E17" s="121">
        <v>1401.517</v>
      </c>
      <c r="F17" s="121">
        <v>1401.517</v>
      </c>
    </row>
    <row r="18" spans="1:6" s="9" customFormat="1" ht="94.5">
      <c r="A18" s="62" t="s">
        <v>23</v>
      </c>
      <c r="B18" s="62" t="s">
        <v>162</v>
      </c>
      <c r="C18" s="72" t="s">
        <v>251</v>
      </c>
      <c r="D18" s="121">
        <v>54.266</v>
      </c>
      <c r="E18" s="121">
        <v>54.266</v>
      </c>
      <c r="F18" s="121">
        <v>54.266</v>
      </c>
    </row>
    <row r="19" spans="1:6" s="9" customFormat="1" ht="177.75" customHeight="1">
      <c r="A19" s="62" t="s">
        <v>23</v>
      </c>
      <c r="B19" s="62" t="s">
        <v>162</v>
      </c>
      <c r="C19" s="71" t="s">
        <v>252</v>
      </c>
      <c r="D19" s="121">
        <v>35</v>
      </c>
      <c r="E19" s="121">
        <v>35</v>
      </c>
      <c r="F19" s="121">
        <v>35</v>
      </c>
    </row>
  </sheetData>
  <sheetProtection/>
  <mergeCells count="1">
    <mergeCell ref="B6:D6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zoomScalePageLayoutView="0" workbookViewId="0" topLeftCell="A1">
      <selection activeCell="D1" sqref="D1:D4"/>
    </sheetView>
  </sheetViews>
  <sheetFormatPr defaultColWidth="9.140625" defaultRowHeight="12.75"/>
  <cols>
    <col min="1" max="1" width="65.421875" style="0" customWidth="1"/>
    <col min="2" max="4" width="15.00390625" style="0" customWidth="1"/>
  </cols>
  <sheetData>
    <row r="1" spans="1:9" ht="15.75">
      <c r="A1" s="12"/>
      <c r="B1" s="12"/>
      <c r="C1" s="12"/>
      <c r="D1" s="12" t="s">
        <v>10</v>
      </c>
      <c r="E1" s="15"/>
      <c r="F1" s="15"/>
      <c r="G1" s="15"/>
      <c r="H1" s="15"/>
      <c r="I1" s="15"/>
    </row>
    <row r="2" spans="1:9" ht="15.75">
      <c r="A2" s="12"/>
      <c r="B2" s="12"/>
      <c r="C2" s="12"/>
      <c r="D2" s="12" t="s">
        <v>5</v>
      </c>
      <c r="E2" s="15"/>
      <c r="F2" s="15"/>
      <c r="G2" s="15"/>
      <c r="H2" s="15"/>
      <c r="I2" s="15"/>
    </row>
    <row r="3" spans="1:9" ht="15.75">
      <c r="A3" s="12"/>
      <c r="B3" s="12"/>
      <c r="C3" s="12"/>
      <c r="D3" s="12" t="s">
        <v>28</v>
      </c>
      <c r="E3" s="15"/>
      <c r="F3" s="15"/>
      <c r="G3" s="15"/>
      <c r="H3" s="15"/>
      <c r="I3" s="15"/>
    </row>
    <row r="4" spans="1:9" ht="15.75">
      <c r="A4" s="12"/>
      <c r="B4" s="93"/>
      <c r="C4" s="93"/>
      <c r="D4" s="93" t="s">
        <v>136</v>
      </c>
      <c r="E4" s="15"/>
      <c r="F4" s="15"/>
      <c r="G4" s="15"/>
      <c r="H4" s="15"/>
      <c r="I4" s="15"/>
    </row>
    <row r="6" spans="1:4" ht="18.75">
      <c r="A6" s="145" t="s">
        <v>30</v>
      </c>
      <c r="B6" s="145"/>
      <c r="C6" s="145"/>
      <c r="D6" s="145"/>
    </row>
    <row r="7" spans="1:4" s="9" customFormat="1" ht="18.75" customHeight="1">
      <c r="A7" s="145" t="s">
        <v>253</v>
      </c>
      <c r="B7" s="145"/>
      <c r="C7" s="145"/>
      <c r="D7" s="145"/>
    </row>
    <row r="8" s="9" customFormat="1" ht="8.25" customHeight="1">
      <c r="A8" s="13"/>
    </row>
    <row r="9" spans="1:4" s="9" customFormat="1" ht="15.75">
      <c r="A9" s="14"/>
      <c r="B9" s="14"/>
      <c r="C9" s="14"/>
      <c r="D9" s="14" t="s">
        <v>9</v>
      </c>
    </row>
    <row r="10" spans="1:4" s="29" customFormat="1" ht="27" customHeight="1">
      <c r="A10" s="42" t="s">
        <v>13</v>
      </c>
      <c r="B10" s="43" t="s">
        <v>212</v>
      </c>
      <c r="C10" s="43" t="s">
        <v>213</v>
      </c>
      <c r="D10" s="43" t="s">
        <v>214</v>
      </c>
    </row>
    <row r="11" spans="1:4" s="9" customFormat="1" ht="62.25" customHeight="1">
      <c r="A11" s="30" t="s">
        <v>26</v>
      </c>
      <c r="B11" s="37">
        <v>0</v>
      </c>
      <c r="C11" s="37">
        <v>0</v>
      </c>
      <c r="D11" s="37">
        <v>0</v>
      </c>
    </row>
    <row r="12" spans="1:4" s="9" customFormat="1" ht="18.75">
      <c r="A12" s="31" t="s">
        <v>19</v>
      </c>
      <c r="B12" s="37">
        <f>B11</f>
        <v>0</v>
      </c>
      <c r="C12" s="37">
        <f>C11</f>
        <v>0</v>
      </c>
      <c r="D12" s="37">
        <f>D11</f>
        <v>0</v>
      </c>
    </row>
  </sheetData>
  <sheetProtection/>
  <mergeCells count="2">
    <mergeCell ref="A6:D6"/>
    <mergeCell ref="A7:D7"/>
  </mergeCells>
  <printOptions horizontalCentered="1"/>
  <pageMargins left="0.7480314960629921" right="0.7480314960629921" top="0.6299212598425197" bottom="0.8661417322834646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zoomScalePageLayoutView="0" workbookViewId="0" topLeftCell="A7">
      <selection activeCell="N17" sqref="N17"/>
    </sheetView>
  </sheetViews>
  <sheetFormatPr defaultColWidth="9.140625" defaultRowHeight="12.75"/>
  <cols>
    <col min="1" max="1" width="11.140625" style="0" customWidth="1"/>
    <col min="2" max="2" width="26.140625" style="0" customWidth="1"/>
    <col min="3" max="3" width="18.7109375" style="0" customWidth="1"/>
    <col min="4" max="4" width="17.8515625" style="0" customWidth="1"/>
    <col min="5" max="5" width="16.7109375" style="0" customWidth="1"/>
    <col min="6" max="7" width="16.00390625" style="0" customWidth="1"/>
    <col min="8" max="8" width="16.28125" style="0" customWidth="1"/>
  </cols>
  <sheetData>
    <row r="1" ht="15.75">
      <c r="H1" s="12" t="s">
        <v>18</v>
      </c>
    </row>
    <row r="2" ht="15.75">
      <c r="H2" s="12" t="s">
        <v>5</v>
      </c>
    </row>
    <row r="3" ht="15.75">
      <c r="H3" s="12" t="s">
        <v>28</v>
      </c>
    </row>
    <row r="4" ht="15.75">
      <c r="H4" s="93" t="s">
        <v>136</v>
      </c>
    </row>
    <row r="6" spans="1:8" ht="16.5">
      <c r="A6" s="199"/>
      <c r="B6" s="200"/>
      <c r="C6" s="200"/>
      <c r="D6" s="200"/>
      <c r="E6" s="200"/>
      <c r="F6" s="200"/>
      <c r="G6" s="200"/>
      <c r="H6" s="200"/>
    </row>
    <row r="7" spans="1:8" ht="36.75" customHeight="1">
      <c r="A7" s="208" t="s">
        <v>262</v>
      </c>
      <c r="B7" s="209"/>
      <c r="C7" s="209"/>
      <c r="D7" s="209"/>
      <c r="E7" s="209"/>
      <c r="F7" s="209"/>
      <c r="G7" s="209"/>
      <c r="H7" s="209"/>
    </row>
    <row r="8" ht="16.5">
      <c r="B8" s="201"/>
    </row>
    <row r="9" spans="1:8" ht="126.75" customHeight="1">
      <c r="A9" s="210" t="s">
        <v>31</v>
      </c>
      <c r="B9" s="210" t="s">
        <v>254</v>
      </c>
      <c r="C9" s="211" t="s">
        <v>255</v>
      </c>
      <c r="D9" s="210" t="s">
        <v>259</v>
      </c>
      <c r="E9" s="210" t="s">
        <v>260</v>
      </c>
      <c r="F9" s="212" t="s">
        <v>261</v>
      </c>
      <c r="G9" s="212"/>
      <c r="H9" s="213"/>
    </row>
    <row r="10" spans="1:8" ht="49.5">
      <c r="A10" s="210"/>
      <c r="B10" s="210"/>
      <c r="C10" s="210"/>
      <c r="D10" s="210"/>
      <c r="E10" s="210"/>
      <c r="F10" s="210" t="s">
        <v>256</v>
      </c>
      <c r="G10" s="210" t="s">
        <v>265</v>
      </c>
      <c r="H10" s="210" t="s">
        <v>266</v>
      </c>
    </row>
    <row r="11" spans="1:8" ht="16.5">
      <c r="A11" s="210">
        <v>1</v>
      </c>
      <c r="B11" s="210">
        <v>2</v>
      </c>
      <c r="C11" s="210">
        <v>3</v>
      </c>
      <c r="D11" s="210">
        <v>4</v>
      </c>
      <c r="E11" s="210">
        <v>5</v>
      </c>
      <c r="F11" s="210">
        <v>6</v>
      </c>
      <c r="G11" s="210">
        <v>7</v>
      </c>
      <c r="H11" s="210">
        <v>8</v>
      </c>
    </row>
    <row r="12" spans="1:8" ht="16.5">
      <c r="A12" s="210">
        <v>1</v>
      </c>
      <c r="B12" s="210" t="s">
        <v>264</v>
      </c>
      <c r="C12" s="210"/>
      <c r="D12" s="214">
        <v>0</v>
      </c>
      <c r="E12" s="214">
        <v>0</v>
      </c>
      <c r="F12" s="214">
        <v>0</v>
      </c>
      <c r="G12" s="214">
        <v>0</v>
      </c>
      <c r="H12" s="214">
        <v>0</v>
      </c>
    </row>
    <row r="13" spans="2:8" ht="18.75">
      <c r="B13" s="202"/>
      <c r="E13" s="215" t="s">
        <v>117</v>
      </c>
      <c r="F13" s="216">
        <v>0</v>
      </c>
      <c r="G13" s="216"/>
      <c r="H13" s="216">
        <v>0</v>
      </c>
    </row>
    <row r="14" ht="18.75">
      <c r="B14" s="203"/>
    </row>
    <row r="15" ht="18.75">
      <c r="B15" s="203"/>
    </row>
    <row r="16" ht="15" customHeight="1">
      <c r="A16" s="204" t="s">
        <v>257</v>
      </c>
    </row>
    <row r="17" spans="1:8" ht="107.25" customHeight="1">
      <c r="A17" s="205" t="s">
        <v>263</v>
      </c>
      <c r="B17" s="206"/>
      <c r="C17" s="206"/>
      <c r="D17" s="206"/>
      <c r="E17" s="206"/>
      <c r="F17" s="206"/>
      <c r="G17" s="206"/>
      <c r="H17" s="206"/>
    </row>
    <row r="18" spans="1:8" ht="67.5" customHeight="1">
      <c r="A18" s="205" t="s">
        <v>258</v>
      </c>
      <c r="B18" s="206"/>
      <c r="C18" s="206"/>
      <c r="D18" s="206"/>
      <c r="E18" s="206"/>
      <c r="F18" s="206"/>
      <c r="G18" s="206"/>
      <c r="H18" s="206"/>
    </row>
    <row r="19" ht="15.75">
      <c r="B19" s="207"/>
    </row>
  </sheetData>
  <sheetProtection/>
  <mergeCells count="5">
    <mergeCell ref="F9:H9"/>
    <mergeCell ref="A17:H17"/>
    <mergeCell ref="A18:H18"/>
    <mergeCell ref="A6:H6"/>
    <mergeCell ref="A7:H7"/>
  </mergeCells>
  <printOptions/>
  <pageMargins left="0.75" right="0.75" top="0.63" bottom="0.8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421875" style="0" customWidth="1"/>
    <col min="2" max="2" width="55.28125" style="46" customWidth="1"/>
    <col min="3" max="3" width="11.28125" style="46" customWidth="1"/>
    <col min="4" max="4" width="10.8515625" style="0" bestFit="1" customWidth="1"/>
    <col min="5" max="5" width="10.421875" style="0" bestFit="1" customWidth="1"/>
  </cols>
  <sheetData>
    <row r="1" spans="2:3" ht="15.75">
      <c r="B1" s="44"/>
      <c r="C1" s="45" t="s">
        <v>48</v>
      </c>
    </row>
    <row r="2" ht="15.75">
      <c r="C2" s="45" t="s">
        <v>5</v>
      </c>
    </row>
    <row r="3" ht="15.75">
      <c r="C3" s="45" t="s">
        <v>28</v>
      </c>
    </row>
    <row r="4" ht="15.75">
      <c r="C4" s="93" t="s">
        <v>136</v>
      </c>
    </row>
    <row r="5" spans="2:3" ht="12.75">
      <c r="B5" s="47"/>
      <c r="C5" s="47"/>
    </row>
    <row r="6" spans="1:5" ht="37.5" customHeight="1">
      <c r="A6" s="147" t="s">
        <v>267</v>
      </c>
      <c r="B6" s="147"/>
      <c r="C6" s="147"/>
      <c r="D6" s="32"/>
      <c r="E6" s="32"/>
    </row>
    <row r="7" spans="2:5" ht="12.75">
      <c r="B7" s="48"/>
      <c r="C7" s="49"/>
      <c r="D7" s="32"/>
      <c r="E7" s="32"/>
    </row>
    <row r="8" spans="1:3" ht="30.75" customHeight="1">
      <c r="A8" s="57" t="s">
        <v>31</v>
      </c>
      <c r="B8" s="50" t="s">
        <v>13</v>
      </c>
      <c r="C8" s="51" t="s">
        <v>21</v>
      </c>
    </row>
    <row r="9" spans="1:5" s="33" customFormat="1" ht="15.75">
      <c r="A9" s="60"/>
      <c r="B9" s="52" t="s">
        <v>22</v>
      </c>
      <c r="C9" s="92">
        <f>C10+C11+C12+C13</f>
        <v>2276.517</v>
      </c>
      <c r="D9" s="34"/>
      <c r="E9" s="36"/>
    </row>
    <row r="10" spans="1:5" s="33" customFormat="1" ht="31.5">
      <c r="A10" s="65">
        <v>1</v>
      </c>
      <c r="B10" s="102" t="s">
        <v>269</v>
      </c>
      <c r="C10" s="101">
        <v>1401.517</v>
      </c>
      <c r="D10" s="34"/>
      <c r="E10" s="36"/>
    </row>
    <row r="11" spans="1:3" s="35" customFormat="1" ht="63">
      <c r="A11" s="54">
        <v>2</v>
      </c>
      <c r="B11" s="103" t="s">
        <v>268</v>
      </c>
      <c r="C11" s="101">
        <v>5</v>
      </c>
    </row>
    <row r="12" spans="1:3" s="35" customFormat="1" ht="47.25">
      <c r="A12" s="94">
        <v>3</v>
      </c>
      <c r="B12" s="109" t="s">
        <v>234</v>
      </c>
      <c r="C12" s="110">
        <v>760</v>
      </c>
    </row>
    <row r="13" spans="1:3" s="35" customFormat="1" ht="63.75" customHeight="1">
      <c r="A13" s="135">
        <v>4</v>
      </c>
      <c r="B13" s="136" t="s">
        <v>247</v>
      </c>
      <c r="C13" s="217">
        <v>110</v>
      </c>
    </row>
    <row r="14" spans="2:3" ht="15.75">
      <c r="B14" s="134"/>
      <c r="C14" s="53"/>
    </row>
    <row r="15" spans="2:3" ht="15.75">
      <c r="B15" s="134"/>
      <c r="C15" s="53"/>
    </row>
    <row r="16" ht="12.75">
      <c r="C16" s="53"/>
    </row>
    <row r="17" ht="12.75">
      <c r="C17" s="53"/>
    </row>
    <row r="18" ht="12.75">
      <c r="C18" s="53"/>
    </row>
    <row r="19" ht="12.75">
      <c r="C19" s="53"/>
    </row>
    <row r="20" ht="12.75">
      <c r="C20" s="53"/>
    </row>
    <row r="21" ht="12.75">
      <c r="C21" s="53"/>
    </row>
    <row r="22" ht="12.75">
      <c r="C22" s="53"/>
    </row>
    <row r="23" ht="12.75">
      <c r="C23" s="53"/>
    </row>
    <row r="24" ht="12.75">
      <c r="C24" s="53"/>
    </row>
    <row r="25" ht="12.75">
      <c r="C25" s="53"/>
    </row>
    <row r="26" ht="12.75">
      <c r="C26" s="53"/>
    </row>
    <row r="27" ht="12.75">
      <c r="C27" s="53"/>
    </row>
  </sheetData>
  <sheetProtection/>
  <mergeCells count="1">
    <mergeCell ref="A6:C6"/>
  </mergeCells>
  <printOptions horizontalCentered="1"/>
  <pageMargins left="0.5511811023622047" right="0.3937007874015748" top="0.7874015748031497" bottom="0.7874015748031497" header="0.5118110236220472" footer="0.5118110236220472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"/>
  <sheetViews>
    <sheetView zoomScalePageLayoutView="0" workbookViewId="0" topLeftCell="A10">
      <selection activeCell="I23" sqref="I23"/>
    </sheetView>
  </sheetViews>
  <sheetFormatPr defaultColWidth="9.140625" defaultRowHeight="12.75"/>
  <cols>
    <col min="1" max="1" width="48.8515625" style="63" customWidth="1"/>
    <col min="2" max="2" width="31.7109375" style="63" customWidth="1"/>
    <col min="3" max="3" width="18.57421875" style="0" customWidth="1"/>
  </cols>
  <sheetData>
    <row r="1" spans="2:3" ht="15.75">
      <c r="B1" s="64"/>
      <c r="C1" s="64" t="s">
        <v>20</v>
      </c>
    </row>
    <row r="2" spans="2:3" ht="15.75">
      <c r="B2" s="64"/>
      <c r="C2" s="64" t="s">
        <v>5</v>
      </c>
    </row>
    <row r="3" spans="2:3" ht="15.75">
      <c r="B3" s="64"/>
      <c r="C3" s="64" t="s">
        <v>28</v>
      </c>
    </row>
    <row r="4" spans="2:3" ht="15.75">
      <c r="B4" s="93"/>
      <c r="C4" s="93" t="s">
        <v>135</v>
      </c>
    </row>
    <row r="7" spans="1:9" ht="15.75">
      <c r="A7" s="227" t="s">
        <v>270</v>
      </c>
      <c r="B7" s="227"/>
      <c r="C7" s="227"/>
      <c r="D7" s="228"/>
      <c r="E7" s="228"/>
      <c r="F7" s="228"/>
      <c r="G7" s="228"/>
      <c r="H7" s="228"/>
      <c r="I7" s="228"/>
    </row>
    <row r="8" spans="1:9" ht="15.75">
      <c r="A8" s="229"/>
      <c r="B8" s="229"/>
      <c r="C8" s="228"/>
      <c r="D8" s="228"/>
      <c r="E8" s="228"/>
      <c r="F8" s="228"/>
      <c r="G8" s="228"/>
      <c r="H8" s="228"/>
      <c r="I8" s="228"/>
    </row>
    <row r="9" spans="1:9" s="234" customFormat="1" ht="31.5">
      <c r="A9" s="232" t="s">
        <v>271</v>
      </c>
      <c r="B9" s="232" t="s">
        <v>272</v>
      </c>
      <c r="C9" s="232" t="s">
        <v>273</v>
      </c>
      <c r="D9" s="233"/>
      <c r="E9" s="233"/>
      <c r="F9" s="233"/>
      <c r="G9" s="233"/>
      <c r="H9" s="233"/>
      <c r="I9" s="233"/>
    </row>
    <row r="10" spans="1:9" ht="15.75">
      <c r="A10" s="66"/>
      <c r="B10" s="66"/>
      <c r="C10" s="230"/>
      <c r="D10" s="228"/>
      <c r="E10" s="228"/>
      <c r="F10" s="228"/>
      <c r="G10" s="228"/>
      <c r="H10" s="228"/>
      <c r="I10" s="228"/>
    </row>
    <row r="11" spans="1:9" ht="15.75">
      <c r="A11" s="218"/>
      <c r="B11" s="218"/>
      <c r="C11" s="230"/>
      <c r="D11" s="228"/>
      <c r="E11" s="228"/>
      <c r="F11" s="228"/>
      <c r="G11" s="228"/>
      <c r="H11" s="228"/>
      <c r="I11" s="228"/>
    </row>
    <row r="12" spans="1:9" ht="15.75">
      <c r="A12" s="221"/>
      <c r="B12" s="221"/>
      <c r="C12" s="228"/>
      <c r="D12" s="228"/>
      <c r="E12" s="228"/>
      <c r="F12" s="228"/>
      <c r="G12" s="228"/>
      <c r="H12" s="228"/>
      <c r="I12" s="228"/>
    </row>
    <row r="13" spans="1:9" ht="34.5" customHeight="1">
      <c r="A13" s="235" t="s">
        <v>274</v>
      </c>
      <c r="B13" s="235"/>
      <c r="C13" s="235"/>
      <c r="D13" s="228"/>
      <c r="E13" s="228"/>
      <c r="F13" s="228"/>
      <c r="G13" s="228"/>
      <c r="H13" s="228"/>
      <c r="I13" s="228"/>
    </row>
    <row r="14" spans="1:9" ht="18" customHeight="1">
      <c r="A14" s="231"/>
      <c r="B14" s="231"/>
      <c r="C14" s="228"/>
      <c r="D14" s="228"/>
      <c r="E14" s="228"/>
      <c r="F14" s="228"/>
      <c r="G14" s="228"/>
      <c r="H14" s="228"/>
      <c r="I14" s="228"/>
    </row>
    <row r="15" spans="1:2" ht="16.5" customHeight="1">
      <c r="A15" s="222"/>
      <c r="B15" s="223"/>
    </row>
    <row r="16" spans="1:2" ht="16.5">
      <c r="A16" s="219"/>
      <c r="B16" s="223"/>
    </row>
    <row r="17" spans="1:2" ht="21" customHeight="1">
      <c r="A17" s="224"/>
      <c r="B17" s="223"/>
    </row>
    <row r="18" spans="1:2" ht="21" customHeight="1">
      <c r="A18" s="225"/>
      <c r="B18" s="223"/>
    </row>
    <row r="19" spans="1:2" ht="16.5">
      <c r="A19" s="226"/>
      <c r="B19" s="223"/>
    </row>
    <row r="20" spans="1:2" ht="18.75" customHeight="1">
      <c r="A20" s="224"/>
      <c r="B20" s="223"/>
    </row>
    <row r="21" spans="1:2" ht="18.75" customHeight="1">
      <c r="A21" s="225"/>
      <c r="B21" s="223"/>
    </row>
    <row r="22" spans="1:2" ht="16.5">
      <c r="A22" s="226"/>
      <c r="B22" s="223"/>
    </row>
    <row r="23" spans="1:2" ht="18.75" customHeight="1">
      <c r="A23" s="224"/>
      <c r="B23" s="223"/>
    </row>
    <row r="24" spans="1:2" ht="15.75">
      <c r="A24" s="225"/>
      <c r="B24" s="223"/>
    </row>
    <row r="25" spans="1:2" ht="18.75" customHeight="1">
      <c r="A25" s="222"/>
      <c r="B25" s="223"/>
    </row>
    <row r="26" spans="1:2" ht="12.75">
      <c r="A26" s="220"/>
      <c r="B26" s="220"/>
    </row>
    <row r="27" spans="1:2" ht="12.75">
      <c r="A27" s="220"/>
      <c r="B27" s="220"/>
    </row>
    <row r="28" spans="1:2" ht="12.75">
      <c r="A28" s="220"/>
      <c r="B28" s="220"/>
    </row>
    <row r="29" spans="1:2" ht="12.75">
      <c r="A29" s="220"/>
      <c r="B29" s="220"/>
    </row>
    <row r="30" spans="1:2" ht="12.75">
      <c r="A30" s="220"/>
      <c r="B30" s="220"/>
    </row>
    <row r="31" spans="1:2" ht="12.75">
      <c r="A31" s="220"/>
      <c r="B31" s="220"/>
    </row>
    <row r="32" spans="1:2" ht="12.75">
      <c r="A32" s="220"/>
      <c r="B32" s="220"/>
    </row>
    <row r="33" spans="1:2" ht="12.75">
      <c r="A33" s="220"/>
      <c r="B33" s="220"/>
    </row>
    <row r="34" spans="1:2" ht="12.75">
      <c r="A34" s="220"/>
      <c r="B34" s="220"/>
    </row>
    <row r="35" spans="1:2" ht="12.75">
      <c r="A35" s="220"/>
      <c r="B35" s="220"/>
    </row>
    <row r="36" spans="1:2" ht="12.75">
      <c r="A36" s="220"/>
      <c r="B36" s="220"/>
    </row>
  </sheetData>
  <sheetProtection/>
  <mergeCells count="2">
    <mergeCell ref="A13:C13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Глава</cp:lastModifiedBy>
  <cp:lastPrinted>2019-12-28T05:12:12Z</cp:lastPrinted>
  <dcterms:created xsi:type="dcterms:W3CDTF">2007-11-07T10:23:46Z</dcterms:created>
  <dcterms:modified xsi:type="dcterms:W3CDTF">2022-11-16T05:08:31Z</dcterms:modified>
  <cp:category/>
  <cp:version/>
  <cp:contentType/>
  <cp:contentStatus/>
</cp:coreProperties>
</file>